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480" windowHeight="10065" activeTab="0"/>
  </bookViews>
  <sheets>
    <sheet name="Отчет БМР" sheetId="1" r:id="rId1"/>
  </sheets>
  <definedNames/>
  <calcPr fullCalcOnLoad="1"/>
</workbook>
</file>

<file path=xl/sharedStrings.xml><?xml version="1.0" encoding="utf-8"?>
<sst xmlns="http://schemas.openxmlformats.org/spreadsheetml/2006/main" count="1267" uniqueCount="283">
  <si>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</si>
  <si>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</si>
  <si>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</si>
  <si>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</si>
  <si>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</si>
  <si>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</si>
  <si>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</si>
  <si>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</si>
  <si>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</si>
  <si>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</si>
  <si>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</si>
  <si>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</si>
  <si>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</si>
  <si>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</si>
  <si>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</si>
  <si>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</si>
  <si>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</si>
  <si>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3</t>
  </si>
  <si>
    <t>Всего по муниципальной программе</t>
  </si>
  <si>
    <t>4</t>
  </si>
  <si>
    <t>5</t>
  </si>
  <si>
    <t>6</t>
  </si>
  <si>
    <t>7</t>
  </si>
  <si>
    <t>8</t>
  </si>
  <si>
    <t>9</t>
  </si>
  <si>
    <t>10</t>
  </si>
  <si>
    <t>о реализации муниципальных программ Бокситогорского муниципального района</t>
  </si>
  <si>
    <t>Комитет образования</t>
  </si>
  <si>
    <t>11</t>
  </si>
  <si>
    <t>12</t>
  </si>
  <si>
    <t>13</t>
  </si>
  <si>
    <t>14</t>
  </si>
  <si>
    <t>15</t>
  </si>
  <si>
    <t>16</t>
  </si>
  <si>
    <t>17</t>
  </si>
  <si>
    <t>19</t>
  </si>
  <si>
    <t>21</t>
  </si>
  <si>
    <t>22</t>
  </si>
  <si>
    <t>23</t>
  </si>
  <si>
    <t>Комитет экономического развития</t>
  </si>
  <si>
    <t>Отдел опеки и попечительства</t>
  </si>
  <si>
    <t>18</t>
  </si>
  <si>
    <t>Отдел по социальной политике</t>
  </si>
  <si>
    <t>25</t>
  </si>
  <si>
    <t>26</t>
  </si>
  <si>
    <t>28</t>
  </si>
  <si>
    <t>Комитет финансов</t>
  </si>
  <si>
    <t>Отдел ГОЧС</t>
  </si>
  <si>
    <t>Комитет организационного и правового обеспечения</t>
  </si>
  <si>
    <t>Итого по программам Бокситогорского муниципального района</t>
  </si>
  <si>
    <t>Комитет жилищно-коммунального хозяйства</t>
  </si>
  <si>
    <t>Комитет по управлению муниципальным имуществом</t>
  </si>
  <si>
    <t>1</t>
  </si>
  <si>
    <t>Итого</t>
  </si>
  <si>
    <t>Федеральный проект 1 "Современная школа"</t>
  </si>
  <si>
    <t xml:space="preserve">Мероприятие проекта 1.1
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</si>
  <si>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Мероприятия, направленные на достижение целей проектов</t>
  </si>
  <si>
    <t>Проведение капитального ремонта спортивных площадок (стадионов) общеобразовательных организаций</t>
  </si>
  <si>
    <t>Мероприятия, направленные на достижение цели федерального проекта "Содействие занятости"</t>
  </si>
  <si>
    <t>прочие ист.</t>
  </si>
  <si>
    <t>Комплексы процессных мероприятий</t>
  </si>
  <si>
    <t>мероприятие 1.1. Обеспечение деятельности (услуги, работы) муниципальных учреждений</t>
  </si>
  <si>
    <t>мероприятие 1.4. Расходы на поддержку развития общественной инфраструктуры муниципального значения</t>
  </si>
  <si>
    <t>мероприятие 1.5.Обеспечение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</si>
  <si>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мероприятие 1.6. 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</si>
  <si>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мероприятие 1.7. Укрепление материально-технической базы организаций дошкольного образования</t>
  </si>
  <si>
    <t>Комплекс процессных мероприятий "Обеспечение реализации программ общего образования"</t>
  </si>
  <si>
    <t>Комплекс процессных мероприятий "Обеспечение реализации программ дополнительного образования"</t>
  </si>
  <si>
    <t xml:space="preserve">мероприятие 3.3. Укрепление материально-технической базы </t>
  </si>
  <si>
    <t>мероприятие 3.5. Развитие системы дошкольного, общего и дополнительного образования</t>
  </si>
  <si>
    <t>мероприятие 3.6. Расходы на поддержку развития общественной инфраструктуры муниципального значения</t>
  </si>
  <si>
    <t>Комплекс процессных мероприятий "Развитие кадрового потенциала"</t>
  </si>
  <si>
    <t>мероприятие 4.1. Получение дополнительного профессионального образования</t>
  </si>
  <si>
    <t>Комплекс процессных мероприятий  "Развитие системы отдыха, оздоровления, занятости детей, подростков и молодежи"</t>
  </si>
  <si>
    <t>мероприятие 5.1. Организация отдыха и оздоровления детей и подростков</t>
  </si>
  <si>
    <t>мероприятие 5.2.Организация отдыха детей в каникулярное время</t>
  </si>
  <si>
    <t>мероприятие 5.3. Расходы по организации отдыха детей, находящихся в трудной жизненной ситуации, в каникулярное время</t>
  </si>
  <si>
    <t>Комплекс процессных мероприятий "Развитие системы оценки и контроля качества образования"</t>
  </si>
  <si>
    <t xml:space="preserve">мероприятие 6.1. 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 </t>
  </si>
  <si>
    <t>Комплекс процессных мероприятий  "Развитие учреждений, обеспечивающих предоставление услуг в сфере  образования Бокситогорского муниципального района"</t>
  </si>
  <si>
    <t>мероприятие 7.1. Обеспечение деятельности (услуги, работы) муниципальных учреждений</t>
  </si>
  <si>
    <t xml:space="preserve">мероприятие 7.2. Укрепление материально-технической базы </t>
  </si>
  <si>
    <t>Наименование сруктурных элементов меропиятий программы</t>
  </si>
  <si>
    <t>Прочие исочники</t>
  </si>
  <si>
    <t>Итого по программе</t>
  </si>
  <si>
    <t>29</t>
  </si>
  <si>
    <t>30</t>
  </si>
  <si>
    <t>36</t>
  </si>
  <si>
    <t>37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</si>
  <si>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</si>
  <si>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</si>
  <si>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</si>
  <si>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</si>
  <si>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</si>
  <si>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</si>
  <si>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</si>
  <si>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</si>
  <si>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</si>
  <si>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</si>
  <si>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</si>
  <si>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</si>
  <si>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</si>
  <si>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</si>
  <si>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</si>
  <si>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</si>
  <si>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 xml:space="preserve">Комплекс процессных мероприятий 1. "Создание условий для эффективного выполнения органами  местного самоуправления своих полномочий" </t>
  </si>
  <si>
    <t xml:space="preserve">Мероприятие 1.2. Обеспечение подготовки и участия лиц в совещаниях, семинарах, научно - практических конференциях </t>
  </si>
  <si>
    <t>Комплекс процессных мероприятий  2. «Общество и власть»</t>
  </si>
  <si>
    <t xml:space="preserve">Мероприятие 1.1. Субсидия иным некоммерческим организациям Бокситогорского муниципального района на финансовое обеспечение части затрат, возникающих в связи с публикацией муниципальных правовых актов по вопросам местного значения, социально- значимой информации и материалов о деятельности органов местного самоуправления Бокситогорского муниципального района </t>
  </si>
  <si>
    <t>Мероприятие 2.2. Исследование общественного мнения в целях выявления оценки населением эффективности деятельности органов местного самоуправления Бокситогорского муниципального района</t>
  </si>
  <si>
    <t>Комплекс процессных мероприятий  3. «Поддержка социально ориентированных некоммерческих организаций»</t>
  </si>
  <si>
    <t>Мероприятие 3.1. 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</si>
  <si>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>Мероприятие 3.2. Субсидии  Бокситогорской районной организации ЛОО "Всероссийское общество инвалидов" на финансовое обеспечение затрат в связи с осуществлением финансовой деятельности</t>
  </si>
  <si>
    <t>Комплекс процессных мероприятий 4. "Гармонизация межнациональных и межконфессиональных  отношений на территории Бокситогорского муниципального района"</t>
  </si>
  <si>
    <t>Мероприятие 4.1. Обеспечение деятельности (услуги, работы) муниципальных учреждений</t>
  </si>
  <si>
    <t>Мероприятие 4.2. Государственная поддержка отрасли культуры</t>
  </si>
  <si>
    <t xml:space="preserve">Комплекс процессных мероприятий 1
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
</t>
  </si>
  <si>
    <t>Мероприятие 1.10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</si>
  <si>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Комплекс процессных мероприятий 2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</si>
  <si>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Мероприятие 2.2  Предоставление гражданам единовременной денежной выплаты на проведение капитального ремонта жилых домов.</t>
  </si>
  <si>
    <t>Комплекс процессных мероприятий 3 Обеспечение предоставления  мер социальной поддержки отдельным категориям граждан с усилением их адресности"</t>
  </si>
  <si>
    <t xml:space="preserve">Мероприятие 3.1
Доплаты к пенсиям муниципальных служащих
</t>
  </si>
  <si>
    <t xml:space="preserve">Мероприятие 3.2
Организация мероприятий по выполнению мер социальной поддержки граждан 
</t>
  </si>
  <si>
    <t>Комплекс процессных мероприятий 1 "Совершенствование системы стратегического управления социално-экономическим развитием Бокситогоского муниципального района"</t>
  </si>
  <si>
    <t xml:space="preserve"> Комплекс процессных мероприятий 2 «Инфраструктурная, информационная поддержка субъектов малого и среднего предпринимательства» </t>
  </si>
  <si>
    <t>Мероприятие 1.1  Субсидии ЦМФ БМР в целях возмещения затрат, связанных с  проведением мониторинга деятельности субъектов малого и среднего предпринимательства и потребительского рынка</t>
  </si>
  <si>
    <t>Мероприятие 2.1 Субсидии юридическим лицам муниципальной инфраструктуры поддержки малого предпринимательства на финансовое обеспечение  затрат, в связи с осуществлением уставной  деятельности</t>
  </si>
  <si>
    <t xml:space="preserve"> Комплекс процессных мероприятий 3 
"Поддержка спроса" 
</t>
  </si>
  <si>
    <t>Мероприятие 3.1 Субсидии 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</si>
  <si>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Мероприятия, направленные на достижение цели федерального проекта </t>
  </si>
  <si>
    <t>1. Мероприятия, направленные на достижение цели федерального проекта "Создание условий для лёгкого старта и комфортного ведения бизнеса"</t>
  </si>
  <si>
    <r>
      <t xml:space="preserve">1.1. Предоставление </t>
    </r>
    <r>
      <rPr>
        <sz val="12"/>
        <rFont val="Times New Roman"/>
        <family val="1"/>
      </rPr>
      <t>субсидий субъектам малого предпринимательства на организацию предпринимательской деятельности</t>
    </r>
  </si>
  <si>
    <t xml:space="preserve">"Развитие сельского хозяйства  на территории Бокситогорского муниципального района Ленинградской области" на 2022-2024 годы
</t>
  </si>
  <si>
    <t xml:space="preserve">Комплекс процессных мероприятий 1 
"Оказание дополнительной финансовой поддержки сельскохозяйственным товаропроизводителям с целью стимулирования увеличения объемов производства продукции сельского хозяйства и повышения ее конкурентоспособности"
</t>
  </si>
  <si>
    <t xml:space="preserve">Мероприятие 1.1
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 
</t>
  </si>
  <si>
    <t xml:space="preserve">Мероприятие 1.2
Субсидии крестьянским (фермерским) хозяйствам на возмещение части затрат на приобретение дизельного топлива при проведении сезонных полевых работ 
</t>
  </si>
  <si>
    <t xml:space="preserve">Комплекс процессных мероприятий 2
"Поощрение и популяризация достижений в сфере развития  
сельских территорий" 
</t>
  </si>
  <si>
    <t xml:space="preserve">Мероприятие 2.1
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 
</t>
  </si>
  <si>
    <t xml:space="preserve">Мероприятие 2.2
Проведение ежегодных весенней и осенней районных  ярмарок - распродаж сельскохозяйственной продукции и изделий народных промыслов
</t>
  </si>
  <si>
    <t xml:space="preserve">Комплекс процессных мероприятий 3
"Обеспечение реализации муниципальной программы"
</t>
  </si>
  <si>
    <t xml:space="preserve">Мероприятие 3.1
Расходы на выполнение отдельных государственных полномочий по поддержке сельскохозяйственного производства
</t>
  </si>
  <si>
    <t xml:space="preserve">Комплексы процессных мероприятий </t>
  </si>
  <si>
    <t>Комплекс процессных мероприятий 1 Содержание  автомобильных дорог общего пользования на территории Бокситогорского муниципального района</t>
  </si>
  <si>
    <t xml:space="preserve">Мероприятие 1.1. 
Ремонт автомобильных дорог общего пользования местного значения
</t>
  </si>
  <si>
    <t xml:space="preserve">Мероприятие 1.2. 
Содержание автомобильных дорог общего пользования
</t>
  </si>
  <si>
    <t xml:space="preserve">Мероприятие 1.3. 
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 
</t>
  </si>
  <si>
    <t xml:space="preserve">Мероприятие 1.4. 
Приобретение техники по лизингу
</t>
  </si>
  <si>
    <t>Комплекс процессных мероприятий 2 Обеспечение регулярных пассажирских перевозок на территории Бокситогорского муниципального района</t>
  </si>
  <si>
    <t xml:space="preserve">Мероприятие 2.1. 
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
</t>
  </si>
  <si>
    <t>Комплекс процессных мероприятий 1 "Обеспечение общественной безопасности, правопорядка и профилактика правонарушений на территории Бокситогорского муниципального района"</t>
  </si>
  <si>
    <t xml:space="preserve">Мероприятие 1.1
Повышение уровня защищенности инфраструктуры Бокситогорского муниципального района 
</t>
  </si>
  <si>
    <t xml:space="preserve">Мероприятие 1.2
Реализация мер по проведению профилактики правонарушений
</t>
  </si>
  <si>
    <t xml:space="preserve">Мероприятие 1.3
Обеспечение функционирования и развития АПК «Безопасный город» 
</t>
  </si>
  <si>
    <t>Комплекс процессных мероприятий 2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</t>
  </si>
  <si>
    <t xml:space="preserve">Мероприятие 2.1
Содержание класса гражданской обороны
</t>
  </si>
  <si>
    <t xml:space="preserve">Мероприятие 2.2
Обеспечение организационно-технических мероприятий гражданской обороны, защиты населения и территорий от чрезвычайных ситуаций 
</t>
  </si>
  <si>
    <t xml:space="preserve">Мероприятие 2.3
Обеспечение деятельности  отдела по защите населения и территории Бокситогорского муниципального района  от чрезвычайных ситуаций
</t>
  </si>
  <si>
    <t xml:space="preserve">Мероприятие 2.4
Развитие местной системы оповещения Бокситогорского муниципального района 
</t>
  </si>
  <si>
    <t xml:space="preserve">Мероприятие 2.5
Осуществление комплекса мер по укреплению пожарной безопасности территории Бокситогорского муниципального района  
</t>
  </si>
  <si>
    <t xml:space="preserve">Мероприятие 1 Государственный кадастровый учет, оценка и иные мероприятия в целях внесения сведений в Единый государственный реестр недвижимости </t>
  </si>
  <si>
    <t xml:space="preserve">Мероприятие 2 Подготовка и актуализация документов в области градостроительной деятельности </t>
  </si>
  <si>
    <t>Комплекс процессных мероприятий "Обеспечение содержания и  использования муниципальной собственности"</t>
  </si>
  <si>
    <t>Владение, пользование и распоряжение муниципальной собственностью</t>
  </si>
  <si>
    <t>Мероприятия, направленные на достижение цели федерального проекта «Содействие развитию инфраструктуры субъектов Российской Федерации, муниципальных образований»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</si>
  <si>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</si>
  <si>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>Комплекс процессных мероприятий 1 Молодежь Бокситогорского муниципального района</t>
  </si>
  <si>
    <t>Мероприятие 1.1.Проведение и участие в  районных, областных и межрегиональных мероприятиях</t>
  </si>
  <si>
    <t>Комплекс процессных мероприятий 2 Культура Бокситогорского муниципального района</t>
  </si>
  <si>
    <t>Мероприятие 2.1. Обеспечение деятельности (работы, услуги) муниципальных учреждений</t>
  </si>
  <si>
    <t>Мероприятие 2.2 Комплектование библиотечных фондов библиотек</t>
  </si>
  <si>
    <t>Мероприятие 2.3 Организация библиотечного обслуживания и комплектование библиотечных фондов библиотек поселений</t>
  </si>
  <si>
    <t xml:space="preserve">Мероприятие 2.4
 Государственная поддержка отрасли культуры
</t>
  </si>
  <si>
    <t>Мероприятия 2.5 Сохранение целевых показателей повышения оплаты труда работников муниципальных учреждений культуры</t>
  </si>
  <si>
    <t>Мероприятие 2.7 Укрепление материально- технической базы</t>
  </si>
  <si>
    <t xml:space="preserve">Мероприятия 2.9
Ремонт объектов культурного наследия
</t>
  </si>
  <si>
    <t>Мероприятие 3.1 Обеспечение деятельности (работы, услуги) муниципальных учреждений</t>
  </si>
  <si>
    <t>Мероприятие 3.2 Проведение и участие в районных, областных и межрегиональных мероприятиях</t>
  </si>
  <si>
    <t>"Управление муниципальными финансами и муниципальным долгом Бокситогорского муниципального района" на 2022-2024 годы</t>
  </si>
  <si>
    <t>Комплекс процессных мероприятий 1 "Межбюджетные отношения в Бокситогорском муниципальном районе"</t>
  </si>
  <si>
    <t>Мероприятие 1.1 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</si>
  <si>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>Мероприятие 1.2. Дотации на выравнивание бюджетной обеспеченности муниципальных образований Бокситогорского муниципального района</t>
  </si>
  <si>
    <t>Комплекс процессных мероприятий 2  "Управление муниципальным долгом Бокситогорского муниципального района"</t>
  </si>
  <si>
    <t>Комплекс процессных мероприятий "Подготовка документов и осуществлениегосударственного кадастрового учета и (или) госудаственной регистрации прав собственности на объекты недвижимого имущества</t>
  </si>
  <si>
    <t xml:space="preserve">Мероприятие 3.2
Консультационная помощь сельхозтоваропроизводителям по вопросам  участия в конкурсах на получение грантов
</t>
  </si>
  <si>
    <t>Мероприятие 1.1 Организация и осуществление деятельности по опеке и попечительству</t>
  </si>
  <si>
    <t xml:space="preserve">Мероприятие 1.2
Организация выплаты вознаграждения, причитающегося приемным родителям
</t>
  </si>
  <si>
    <t>Мероприятие 1.3 Подготовка граждан, желающих принять на воспитание в свою семью ребенка, оставшегося без попечения родителей</t>
  </si>
  <si>
    <t xml:space="preserve">Мероприятие 1.4 
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
 </t>
  </si>
  <si>
    <t>Мероприятие 1.5 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</si>
  <si>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Мероприятие 1.6 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</si>
  <si>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Мероприятие 1.7 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</si>
  <si>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Мероприятие 1.8 Организация и осуществление деятельности по постинтернатному сопровождениют  </t>
  </si>
  <si>
    <t>Мероприятие 2.1  Оказание консультативных услуг гражданам</t>
  </si>
  <si>
    <t>Региональный проект  "Патриотическое воспитание"</t>
  </si>
  <si>
    <t>56</t>
  </si>
  <si>
    <t>57</t>
  </si>
  <si>
    <t>Современное образование в Бокситогорском муниципальном районе</t>
  </si>
  <si>
    <t>Федеральные проекты, входящие в состав национальных проектв</t>
  </si>
  <si>
    <t>Федеральный проект " Успех каждого ребенка"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</si>
  <si>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</si>
  <si>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>Федеральный проект   "Цифровая образовательная среда"</t>
  </si>
  <si>
    <t>Обеспечение образовательных организаций материально-технической базой для внедрения цифровой образовательной среды</t>
  </si>
  <si>
    <t>Федеральные проекты, не входящие в национальные проекты</t>
  </si>
  <si>
    <t>Федеральный проект "Создане условий для обучения, отдыха и оздоровления детей и молодежи"</t>
  </si>
  <si>
    <t>Реализация мероприятий по модернизации школьных систем образования</t>
  </si>
  <si>
    <t>Мероприятия, направленные на достижение цели федерального проекта "Успех каждого ребенка"</t>
  </si>
  <si>
    <t>Строительство, реконструкция и приобретение объектов для организации дошкольного образования</t>
  </si>
  <si>
    <t xml:space="preserve">мероприятие 1.2. Укрепление материально-технической базы </t>
  </si>
  <si>
    <t>мероприятие 2.1. Обеспечение деятельности (услуги, работы) муниципальных учреждений</t>
  </si>
  <si>
    <t xml:space="preserve">мероприятие 2.2. Укрепление материально-технической базы </t>
  </si>
  <si>
    <t>мероприятие 2.3. Проведение и участие в районных, областных и межрегиональных мероприятиях</t>
  </si>
  <si>
    <t>мероприятие 2.4. Развитие системы дошкольного, общего и дополнительного образования</t>
  </si>
  <si>
    <t>мероприятие 2.5. Реализация комплекса мер по организации работы по сбалансированному питанию детей Бокситогорского муниципального района</t>
  </si>
  <si>
    <t>мероприятие 2.6.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</si>
  <si>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мероприятие 2.7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</si>
  <si>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>мероприятие 2.8. Организация электронного и дистанционного обучения детей-инвалидов</t>
  </si>
  <si>
    <t>мероприятие 2.9. Организация  работы школьных лесничеств</t>
  </si>
  <si>
    <t>мероприятие 2.10.  Расходы на поддержку развития общественной инфраструктуры муниципального значения</t>
  </si>
  <si>
    <t>мероприятие 2.11.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</si>
  <si>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мероприятие 2.12.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</si>
  <si>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мероприятие 2.13.  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</si>
  <si>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>мероприятие 2.14. Укрепление материально-технической базы организаций общего образования</t>
  </si>
  <si>
    <t>мероприятие 3.1. Обеспечение деятельности (услуги, работы) муниципальных учреждений</t>
  </si>
  <si>
    <t>мероприятие 3.2 Обеспечение функционирования модели персонифицированного финансирования дополнительного образования детей</t>
  </si>
  <si>
    <t>мероприятие 3.4. Проведение и участие в районных, областных и межрегиональных мероприятиях</t>
  </si>
  <si>
    <t>мероприятие 4.2. Повышение квалификации, профессиональная подготовка и переподготовка</t>
  </si>
  <si>
    <t>мероприятие 4.3. Развитие кадрового потенциала системы дошкольного, общего и дополнительного образования</t>
  </si>
  <si>
    <t>Комплекс процессных мероприятий "Обеспечение реализации программ дошкольного образования"</t>
  </si>
  <si>
    <t>мероприятие 1.3. Развитие системы дошкольного, общего и дополнительного образования</t>
  </si>
  <si>
    <t>мероприятие 3.7. Укрепление материально-технической базы организаций дополнительного образования</t>
  </si>
  <si>
    <t>20</t>
  </si>
  <si>
    <t>24</t>
  </si>
  <si>
    <t>27</t>
  </si>
  <si>
    <t>31</t>
  </si>
  <si>
    <t>32</t>
  </si>
  <si>
    <t>33</t>
  </si>
  <si>
    <t>34</t>
  </si>
  <si>
    <t>35</t>
  </si>
  <si>
    <t>38</t>
  </si>
  <si>
    <t>40</t>
  </si>
  <si>
    <t>58</t>
  </si>
  <si>
    <t>59</t>
  </si>
  <si>
    <t>60</t>
  </si>
  <si>
    <t>61</t>
  </si>
  <si>
    <t>62</t>
  </si>
  <si>
    <t>63</t>
  </si>
  <si>
    <t>"Социальная поддержка отдельных категорий граждан в  Бокситогорском муниципальном районе Ленинградской области "</t>
  </si>
  <si>
    <t xml:space="preserve">«Управление собственностью на территории Бокситогорского муниципального района»
</t>
  </si>
  <si>
    <t>Комплекс процессных мероприятий "Осуществление отдельных государственных полномочий"</t>
  </si>
  <si>
    <t>Исполнение полномочий в области градостроительства и архитектуры</t>
  </si>
  <si>
    <t>Осуществление муницыпального жилищного контроля</t>
  </si>
  <si>
    <t>"Безопасность Бокситогорского муниципального района"</t>
  </si>
  <si>
    <t xml:space="preserve">Мероприятие 2.5 Транспортировка в морг умерших во внебольничных условиях   
</t>
  </si>
  <si>
    <t>Комплекс процессных мероприятий 3 Осуществление отдельных государственных полномочий</t>
  </si>
  <si>
    <t xml:space="preserve">Мероприятие 3.1 Обеспечение выполнения отдельных государственных полномочий в сфере профилактики безнадзорности и правонарушений несовершеннолетних </t>
  </si>
  <si>
    <t xml:space="preserve">Мероприятие 3.2
Обеспечение выполнения отдельных государственных полномочий в сфере административных правоотношений
</t>
  </si>
  <si>
    <t xml:space="preserve">Мероприятие 3.3
Обеспечение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 
</t>
  </si>
  <si>
    <t xml:space="preserve">Мероприятие 3.4
Осуществление отдельных государственных полномочий по организации мероприятий по осуществлению деятельности по обращению с животными без владельцев  
</t>
  </si>
  <si>
    <t>"Стимулирование экономической активности   Бокситогорского муниципального района"</t>
  </si>
  <si>
    <t xml:space="preserve">"Содержание автомобильных дорог общего пользования на территории Бокситогорского муниципального района" </t>
  </si>
  <si>
    <t xml:space="preserve">"Культура, молодёжная политика, физическая культура и спорт Бокситогорского муниципального района» 
</t>
  </si>
  <si>
    <t>Мероприятие 1.2 Комплекс мер по  профилактике правонарушений и асоциального поведения в молодежной среде</t>
  </si>
  <si>
    <t xml:space="preserve">Мероприятия 2.8
Поддержка развития общественной инфраструктуры муниципального значения
</t>
  </si>
  <si>
    <t>Мероприятия 2.10                                                                                                                                                    Мероприятия по формированию доступной среды жизнедеятельности для инвалидов в Ленинградской области</t>
  </si>
  <si>
    <t>Комплекс процессных мероприятий 3 Развитие физической культуры и спорта</t>
  </si>
  <si>
    <t>Мероприятие 3.3 Укрепление материально-технической базы</t>
  </si>
  <si>
    <t xml:space="preserve">Мероприятие 3.4  Поддержка развития общественной инфраструктуры муниципального значения </t>
  </si>
  <si>
    <t>Устойчивое  общественное  развитие 
 в Бокситогорском  муниципальном  районе</t>
  </si>
  <si>
    <t xml:space="preserve">Мероприятие 1.1. Повышение квалификации, профессиональная подготовка и переподготовка   </t>
  </si>
  <si>
    <t>Мероприятие 1.3. 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</si>
  <si>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Мероприятие 3.3. Субсидии  социально-ориентированным некоммерческим организациям на финансовое обеспечение затрат в связи с производством общественно значимых видеоматериалов </t>
  </si>
  <si>
    <t>Мероприятие 1.3. Предоставление межбюджетных трансфертов,передаваемых бюджетам на решение вопросов местного значения</t>
  </si>
  <si>
    <t>Мероприятие 2.1 Процентные платежи по муниципальному долгу Бокситогорского муниципального район</t>
  </si>
  <si>
    <t>Комплекс процессных мероприятий 3  "Осуществление отдельных полномочий"</t>
  </si>
  <si>
    <t>Мероприятие 3.1 Определение поставщиков (подрядчиков, исполнителей) для нужд поселений</t>
  </si>
  <si>
    <t>Бюджеты поселений</t>
  </si>
  <si>
    <t>Мероприятие 3.2 Исполнение (кассовое) бюджетов поселений и контроль за их исполнением.</t>
  </si>
  <si>
    <t>Мероприятие 1.4. 
Прочие мероприятия в области дорожной деятельности</t>
  </si>
  <si>
    <t>Мероприятия 2.6 Предоставление межбюджетных трансфертов, передаваемые бюджетам поселений из бюджета Бокситогорского муниципального района на обеспечение выплат стимулирующего характера работникам муниципальных учреждений культуры Ленинградской области</t>
  </si>
  <si>
    <t>январь -сентябрь 2023 года</t>
  </si>
  <si>
    <t xml:space="preserve">Мероприятие 1.9 Предоставление МСП по аренде жилых помещений для детей-сирот и детей, оставшихся без попечения родителей  и лиц из их числа , на период до обеспечения их жилыми помещениями </t>
  </si>
  <si>
    <t>январь - сентябрь 2023 года</t>
  </si>
  <si>
    <t>январь-сентябрь  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</si>
</sst>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.0_р_._-;\-* #,##0.0_р_._-;_-* &quot;-&quot;??_р_._-;_-@_-"/>
    <numFmt numFmtId="179" formatCode="0.0%"/>
    <numFmt numFmtId="180" formatCode="0.0_ ;[Red]\-0.0\ "/>
    <numFmt numFmtId="181" formatCode="?"/>
    <numFmt numFmtId="182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9" borderId="0" xfId="0" applyFont="1" applyFill="1" applyBorder="1" applyAlignment="1">
      <alignment horizontal="left"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15" xfId="0" applyFont="1" applyFill="1" applyBorder="1" applyAlignment="1">
      <alignment/>
    </xf>
    <xf numFmtId="0" fontId="3" fillId="9" borderId="16" xfId="0" applyFont="1" applyFill="1" applyBorder="1" applyAlignment="1">
      <alignment horizontal="left"/>
    </xf>
    <xf numFmtId="4" fontId="3" fillId="9" borderId="16" xfId="0" applyNumberFormat="1" applyFont="1" applyFill="1" applyBorder="1" applyAlignment="1">
      <alignment/>
    </xf>
    <xf numFmtId="0" fontId="3" fillId="9" borderId="16" xfId="0" applyFont="1" applyFill="1" applyBorder="1" applyAlignment="1">
      <alignment/>
    </xf>
    <xf numFmtId="2" fontId="4" fillId="3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2" fontId="4" fillId="34" borderId="14" xfId="0" applyNumberFormat="1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/>
    </xf>
    <xf numFmtId="4" fontId="4" fillId="3" borderId="18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49" fontId="3" fillId="9" borderId="21" xfId="0" applyNumberFormat="1" applyFont="1" applyFill="1" applyBorder="1" applyAlignment="1">
      <alignment horizontal="left"/>
    </xf>
    <xf numFmtId="0" fontId="4" fillId="9" borderId="0" xfId="0" applyFont="1" applyFill="1" applyBorder="1" applyAlignment="1">
      <alignment/>
    </xf>
    <xf numFmtId="49" fontId="3" fillId="9" borderId="22" xfId="0" applyNumberFormat="1" applyFont="1" applyFill="1" applyBorder="1" applyAlignment="1">
      <alignment horizontal="left"/>
    </xf>
    <xf numFmtId="0" fontId="4" fillId="9" borderId="16" xfId="0" applyFont="1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4" fontId="4" fillId="3" borderId="23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3" borderId="2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4" fontId="4" fillId="3" borderId="26" xfId="0" applyNumberFormat="1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vertical="center" wrapText="1"/>
    </xf>
    <xf numFmtId="4" fontId="3" fillId="3" borderId="19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4" fontId="3" fillId="3" borderId="20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180" fontId="3" fillId="33" borderId="19" xfId="60" applyNumberFormat="1" applyFont="1" applyFill="1" applyBorder="1" applyAlignment="1">
      <alignment horizontal="center" vertical="top" wrapText="1"/>
    </xf>
    <xf numFmtId="180" fontId="3" fillId="33" borderId="11" xfId="6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vertical="top" wrapText="1"/>
    </xf>
    <xf numFmtId="180" fontId="3" fillId="33" borderId="14" xfId="6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vertical="top" wrapText="1"/>
    </xf>
    <xf numFmtId="180" fontId="4" fillId="3" borderId="19" xfId="60" applyNumberFormat="1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vertical="top" wrapText="1"/>
    </xf>
    <xf numFmtId="180" fontId="4" fillId="3" borderId="14" xfId="60" applyNumberFormat="1" applyFont="1" applyFill="1" applyBorder="1" applyAlignment="1">
      <alignment horizontal="center" vertical="top" wrapText="1"/>
    </xf>
    <xf numFmtId="180" fontId="4" fillId="3" borderId="11" xfId="60" applyNumberFormat="1" applyFont="1" applyFill="1" applyBorder="1" applyAlignment="1">
      <alignment horizontal="center" vertical="top" wrapText="1"/>
    </xf>
    <xf numFmtId="2" fontId="5" fillId="34" borderId="20" xfId="0" applyNumberFormat="1" applyFont="1" applyFill="1" applyBorder="1" applyAlignment="1">
      <alignment horizontal="center" vertical="center" wrapText="1"/>
    </xf>
    <xf numFmtId="4" fontId="5" fillId="34" borderId="2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2" fontId="3" fillId="33" borderId="27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9" fontId="7" fillId="9" borderId="29" xfId="0" applyNumberFormat="1" applyFont="1" applyFill="1" applyBorder="1" applyAlignment="1">
      <alignment horizontal="left"/>
    </xf>
    <xf numFmtId="0" fontId="3" fillId="9" borderId="30" xfId="0" applyFont="1" applyFill="1" applyBorder="1" applyAlignment="1">
      <alignment horizontal="left"/>
    </xf>
    <xf numFmtId="49" fontId="7" fillId="9" borderId="21" xfId="0" applyNumberFormat="1" applyFont="1" applyFill="1" applyBorder="1" applyAlignment="1">
      <alignment horizontal="left"/>
    </xf>
    <xf numFmtId="0" fontId="5" fillId="9" borderId="0" xfId="0" applyFont="1" applyFill="1" applyBorder="1" applyAlignment="1">
      <alignment/>
    </xf>
    <xf numFmtId="49" fontId="7" fillId="9" borderId="22" xfId="0" applyNumberFormat="1" applyFont="1" applyFill="1" applyBorder="1" applyAlignment="1">
      <alignment horizontal="left"/>
    </xf>
    <xf numFmtId="0" fontId="5" fillId="9" borderId="16" xfId="0" applyFont="1" applyFill="1" applyBorder="1" applyAlignment="1">
      <alignment/>
    </xf>
    <xf numFmtId="0" fontId="3" fillId="9" borderId="17" xfId="0" applyFont="1" applyFill="1" applyBorder="1" applyAlignment="1">
      <alignment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3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3" fillId="33" borderId="28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2" fontId="4" fillId="2" borderId="32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center" vertical="center" wrapText="1"/>
    </xf>
    <xf numFmtId="4" fontId="4" fillId="2" borderId="28" xfId="0" applyNumberFormat="1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/>
    </xf>
    <xf numFmtId="4" fontId="4" fillId="9" borderId="16" xfId="0" applyNumberFormat="1" applyFont="1" applyFill="1" applyBorder="1" applyAlignment="1">
      <alignment/>
    </xf>
    <xf numFmtId="4" fontId="3" fillId="33" borderId="27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4" fontId="4" fillId="3" borderId="27" xfId="0" applyNumberFormat="1" applyFont="1" applyFill="1" applyBorder="1" applyAlignment="1">
      <alignment horizontal="center" vertical="center" wrapText="1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49" fontId="7" fillId="9" borderId="21" xfId="0" applyNumberFormat="1" applyFont="1" applyFill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0" fontId="5" fillId="9" borderId="0" xfId="0" applyFont="1" applyFill="1" applyBorder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Alignment="1">
      <alignment horizontal="center" vertical="center"/>
    </xf>
    <xf numFmtId="2" fontId="3" fillId="33" borderId="34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28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177" fontId="4" fillId="3" borderId="11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left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177" fontId="3" fillId="33" borderId="11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left" vertical="center" wrapText="1"/>
    </xf>
    <xf numFmtId="10" fontId="4" fillId="2" borderId="27" xfId="0" applyNumberFormat="1" applyFont="1" applyFill="1" applyBorder="1" applyAlignment="1">
      <alignment horizontal="center" vertical="center" wrapText="1"/>
    </xf>
    <xf numFmtId="10" fontId="4" fillId="2" borderId="18" xfId="0" applyNumberFormat="1" applyFont="1" applyFill="1" applyBorder="1" applyAlignment="1">
      <alignment horizontal="center" vertical="center" wrapText="1"/>
    </xf>
    <xf numFmtId="10" fontId="4" fillId="2" borderId="28" xfId="0" applyNumberFormat="1" applyFont="1" applyFill="1" applyBorder="1" applyAlignment="1">
      <alignment horizontal="center" vertical="center" wrapText="1"/>
    </xf>
    <xf numFmtId="2" fontId="4" fillId="2" borderId="35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>
      <alignment horizontal="center" vertical="center" wrapText="1"/>
    </xf>
    <xf numFmtId="49" fontId="3" fillId="2" borderId="38" xfId="0" applyNumberFormat="1" applyFont="1" applyFill="1" applyBorder="1" applyAlignment="1">
      <alignment horizontal="center" vertical="center" wrapText="1"/>
    </xf>
    <xf numFmtId="2" fontId="4" fillId="2" borderId="39" xfId="0" applyNumberFormat="1" applyFont="1" applyFill="1" applyBorder="1" applyAlignment="1">
      <alignment horizontal="center" vertical="center" wrapText="1"/>
    </xf>
    <xf numFmtId="2" fontId="4" fillId="2" borderId="40" xfId="0" applyNumberFormat="1" applyFont="1" applyFill="1" applyBorder="1" applyAlignment="1">
      <alignment horizontal="center" vertical="center" wrapText="1"/>
    </xf>
    <xf numFmtId="2" fontId="4" fillId="2" borderId="41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37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left" vertical="center" wrapText="1"/>
    </xf>
    <xf numFmtId="2" fontId="3" fillId="33" borderId="18" xfId="0" applyNumberFormat="1" applyFont="1" applyFill="1" applyBorder="1" applyAlignment="1">
      <alignment horizontal="left" vertical="center" wrapText="1"/>
    </xf>
    <xf numFmtId="2" fontId="3" fillId="33" borderId="28" xfId="0" applyNumberFormat="1" applyFont="1" applyFill="1" applyBorder="1" applyAlignment="1">
      <alignment horizontal="left" vertical="center" wrapText="1"/>
    </xf>
    <xf numFmtId="10" fontId="3" fillId="33" borderId="27" xfId="0" applyNumberFormat="1" applyFont="1" applyFill="1" applyBorder="1" applyAlignment="1">
      <alignment horizontal="center" vertical="center" wrapText="1"/>
    </xf>
    <xf numFmtId="10" fontId="3" fillId="33" borderId="18" xfId="0" applyNumberFormat="1" applyFont="1" applyFill="1" applyBorder="1" applyAlignment="1">
      <alignment horizontal="center" vertical="center" wrapText="1"/>
    </xf>
    <xf numFmtId="10" fontId="3" fillId="33" borderId="28" xfId="0" applyNumberFormat="1" applyFont="1" applyFill="1" applyBorder="1" applyAlignment="1">
      <alignment horizontal="center" vertical="center" wrapText="1"/>
    </xf>
    <xf numFmtId="10" fontId="4" fillId="3" borderId="27" xfId="0" applyNumberFormat="1" applyFont="1" applyFill="1" applyBorder="1" applyAlignment="1">
      <alignment horizontal="center" vertical="center" wrapText="1"/>
    </xf>
    <xf numFmtId="10" fontId="4" fillId="3" borderId="18" xfId="0" applyNumberFormat="1" applyFont="1" applyFill="1" applyBorder="1" applyAlignment="1">
      <alignment horizontal="center" vertical="center" wrapText="1"/>
    </xf>
    <xf numFmtId="10" fontId="4" fillId="3" borderId="28" xfId="0" applyNumberFormat="1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horizontal="center" vertical="center" wrapText="1"/>
    </xf>
    <xf numFmtId="2" fontId="4" fillId="3" borderId="42" xfId="0" applyNumberFormat="1" applyFont="1" applyFill="1" applyBorder="1" applyAlignment="1">
      <alignment horizontal="center" vertical="center" wrapText="1"/>
    </xf>
    <xf numFmtId="2" fontId="4" fillId="3" borderId="43" xfId="0" applyNumberFormat="1" applyFont="1" applyFill="1" applyBorder="1" applyAlignment="1">
      <alignment horizontal="center" vertical="center" wrapText="1"/>
    </xf>
    <xf numFmtId="2" fontId="3" fillId="33" borderId="34" xfId="0" applyNumberFormat="1" applyFont="1" applyFill="1" applyBorder="1" applyAlignment="1">
      <alignment horizontal="center" vertical="center" wrapText="1"/>
    </xf>
    <xf numFmtId="2" fontId="3" fillId="33" borderId="42" xfId="0" applyNumberFormat="1" applyFont="1" applyFill="1" applyBorder="1" applyAlignment="1">
      <alignment horizontal="center" vertical="center" wrapText="1"/>
    </xf>
    <xf numFmtId="2" fontId="3" fillId="33" borderId="43" xfId="0" applyNumberFormat="1" applyFont="1" applyFill="1" applyBorder="1" applyAlignment="1">
      <alignment horizontal="center" vertical="center" wrapText="1"/>
    </xf>
    <xf numFmtId="10" fontId="4" fillId="33" borderId="27" xfId="0" applyNumberFormat="1" applyFont="1" applyFill="1" applyBorder="1" applyAlignment="1">
      <alignment horizontal="center" vertical="center" wrapText="1"/>
    </xf>
    <xf numFmtId="10" fontId="4" fillId="33" borderId="18" xfId="0" applyNumberFormat="1" applyFont="1" applyFill="1" applyBorder="1" applyAlignment="1">
      <alignment horizontal="center" vertical="center" wrapText="1"/>
    </xf>
    <xf numFmtId="10" fontId="4" fillId="33" borderId="28" xfId="0" applyNumberFormat="1" applyFont="1" applyFill="1" applyBorder="1" applyAlignment="1">
      <alignment horizontal="center" vertical="center" wrapText="1"/>
    </xf>
    <xf numFmtId="49" fontId="7" fillId="9" borderId="29" xfId="0" applyNumberFormat="1" applyFont="1" applyFill="1" applyBorder="1" applyAlignment="1">
      <alignment horizontal="left" vertical="center"/>
    </xf>
    <xf numFmtId="49" fontId="7" fillId="9" borderId="30" xfId="0" applyNumberFormat="1" applyFont="1" applyFill="1" applyBorder="1" applyAlignment="1">
      <alignment horizontal="left" vertical="center"/>
    </xf>
    <xf numFmtId="49" fontId="4" fillId="3" borderId="36" xfId="0" applyNumberFormat="1" applyFont="1" applyFill="1" applyBorder="1" applyAlignment="1">
      <alignment horizontal="center" vertical="center" wrapText="1"/>
    </xf>
    <xf numFmtId="49" fontId="4" fillId="3" borderId="37" xfId="0" applyNumberFormat="1" applyFont="1" applyFill="1" applyBorder="1" applyAlignment="1">
      <alignment horizontal="center" vertical="center" wrapText="1"/>
    </xf>
    <xf numFmtId="49" fontId="4" fillId="3" borderId="38" xfId="0" applyNumberFormat="1" applyFont="1" applyFill="1" applyBorder="1" applyAlignment="1">
      <alignment horizontal="center" vertical="center" wrapText="1"/>
    </xf>
    <xf numFmtId="2" fontId="4" fillId="3" borderId="27" xfId="0" applyNumberFormat="1" applyFont="1" applyFill="1" applyBorder="1" applyAlignment="1">
      <alignment horizontal="left" vertical="center" wrapText="1"/>
    </xf>
    <xf numFmtId="2" fontId="4" fillId="3" borderId="18" xfId="0" applyNumberFormat="1" applyFont="1" applyFill="1" applyBorder="1" applyAlignment="1">
      <alignment horizontal="left" vertical="center" wrapText="1"/>
    </xf>
    <xf numFmtId="2" fontId="4" fillId="3" borderId="28" xfId="0" applyNumberFormat="1" applyFont="1" applyFill="1" applyBorder="1" applyAlignment="1">
      <alignment horizontal="left" vertical="center" wrapText="1"/>
    </xf>
    <xf numFmtId="3" fontId="3" fillId="33" borderId="20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center" vertical="center" wrapText="1"/>
    </xf>
    <xf numFmtId="3" fontId="3" fillId="33" borderId="19" xfId="0" applyNumberFormat="1" applyFont="1" applyFill="1" applyBorder="1" applyAlignment="1">
      <alignment horizontal="center" vertical="center" wrapText="1"/>
    </xf>
    <xf numFmtId="49" fontId="3" fillId="3" borderId="29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2" fontId="4" fillId="3" borderId="44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2" fontId="4" fillId="3" borderId="46" xfId="0" applyNumberFormat="1" applyFont="1" applyFill="1" applyBorder="1" applyAlignment="1">
      <alignment horizontal="center" vertical="center" wrapText="1"/>
    </xf>
    <xf numFmtId="10" fontId="4" fillId="3" borderId="19" xfId="0" applyNumberFormat="1" applyFont="1" applyFill="1" applyBorder="1" applyAlignment="1">
      <alignment horizontal="center" vertical="center" wrapText="1"/>
    </xf>
    <xf numFmtId="2" fontId="4" fillId="3" borderId="27" xfId="0" applyNumberFormat="1" applyFont="1" applyFill="1" applyBorder="1" applyAlignment="1">
      <alignment horizontal="center" vertical="center" wrapText="1"/>
    </xf>
    <xf numFmtId="2" fontId="4" fillId="3" borderId="18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47" xfId="0" applyNumberFormat="1" applyFont="1" applyFill="1" applyBorder="1" applyAlignment="1">
      <alignment horizontal="center" vertical="center" wrapText="1"/>
    </xf>
    <xf numFmtId="10" fontId="5" fillId="34" borderId="27" xfId="0" applyNumberFormat="1" applyFont="1" applyFill="1" applyBorder="1" applyAlignment="1">
      <alignment horizontal="center" vertical="center" wrapText="1"/>
    </xf>
    <xf numFmtId="10" fontId="5" fillId="34" borderId="18" xfId="0" applyNumberFormat="1" applyFont="1" applyFill="1" applyBorder="1" applyAlignment="1">
      <alignment horizontal="center" vertical="center" wrapText="1"/>
    </xf>
    <xf numFmtId="10" fontId="5" fillId="34" borderId="19" xfId="0" applyNumberFormat="1" applyFont="1" applyFill="1" applyBorder="1" applyAlignment="1">
      <alignment horizontal="center" vertical="center" wrapText="1"/>
    </xf>
    <xf numFmtId="2" fontId="5" fillId="34" borderId="27" xfId="0" applyNumberFormat="1" applyFont="1" applyFill="1" applyBorder="1" applyAlignment="1">
      <alignment horizontal="center" vertical="center" wrapText="1"/>
    </xf>
    <xf numFmtId="2" fontId="5" fillId="34" borderId="18" xfId="0" applyNumberFormat="1" applyFont="1" applyFill="1" applyBorder="1" applyAlignment="1">
      <alignment horizontal="center" vertical="center" wrapText="1"/>
    </xf>
    <xf numFmtId="2" fontId="5" fillId="34" borderId="19" xfId="0" applyNumberFormat="1" applyFont="1" applyFill="1" applyBorder="1" applyAlignment="1">
      <alignment horizontal="center" vertical="center" wrapText="1"/>
    </xf>
    <xf numFmtId="49" fontId="5" fillId="34" borderId="39" xfId="0" applyNumberFormat="1" applyFont="1" applyFill="1" applyBorder="1" applyAlignment="1">
      <alignment horizontal="center" vertical="center" wrapText="1"/>
    </xf>
    <xf numFmtId="49" fontId="5" fillId="34" borderId="40" xfId="0" applyNumberFormat="1" applyFont="1" applyFill="1" applyBorder="1" applyAlignment="1">
      <alignment horizontal="center" vertical="center" wrapText="1"/>
    </xf>
    <xf numFmtId="49" fontId="5" fillId="34" borderId="48" xfId="0" applyNumberFormat="1" applyFont="1" applyFill="1" applyBorder="1" applyAlignment="1">
      <alignment horizontal="center" vertical="center" wrapText="1"/>
    </xf>
    <xf numFmtId="3" fontId="4" fillId="3" borderId="20" xfId="0" applyNumberFormat="1" applyFont="1" applyFill="1" applyBorder="1" applyAlignment="1">
      <alignment horizontal="center" vertical="center" wrapText="1"/>
    </xf>
    <xf numFmtId="3" fontId="4" fillId="3" borderId="18" xfId="0" applyNumberFormat="1" applyFont="1" applyFill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center" vertical="center" wrapText="1"/>
    </xf>
    <xf numFmtId="49" fontId="4" fillId="2" borderId="39" xfId="0" applyNumberFormat="1" applyFont="1" applyFill="1" applyBorder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center" vertical="center" wrapText="1"/>
    </xf>
    <xf numFmtId="49" fontId="4" fillId="2" borderId="41" xfId="0" applyNumberFormat="1" applyFont="1" applyFill="1" applyBorder="1" applyAlignment="1">
      <alignment horizontal="center" vertical="center" wrapText="1"/>
    </xf>
    <xf numFmtId="3" fontId="4" fillId="3" borderId="27" xfId="0" applyNumberFormat="1" applyFont="1" applyFill="1" applyBorder="1" applyAlignment="1">
      <alignment horizontal="center" vertical="center" wrapText="1"/>
    </xf>
    <xf numFmtId="10" fontId="3" fillId="33" borderId="20" xfId="0" applyNumberFormat="1" applyFont="1" applyFill="1" applyBorder="1" applyAlignment="1">
      <alignment horizontal="center" vertical="center" wrapText="1"/>
    </xf>
    <xf numFmtId="10" fontId="3" fillId="33" borderId="19" xfId="0" applyNumberFormat="1" applyFont="1" applyFill="1" applyBorder="1" applyAlignment="1">
      <alignment horizontal="center" vertical="center" wrapText="1"/>
    </xf>
    <xf numFmtId="10" fontId="4" fillId="3" borderId="20" xfId="0" applyNumberFormat="1" applyFont="1" applyFill="1" applyBorder="1" applyAlignment="1">
      <alignment horizontal="center" vertical="center" wrapText="1"/>
    </xf>
    <xf numFmtId="0" fontId="5" fillId="9" borderId="30" xfId="0" applyFont="1" applyFill="1" applyBorder="1" applyAlignment="1">
      <alignment wrapText="1"/>
    </xf>
    <xf numFmtId="0" fontId="5" fillId="9" borderId="35" xfId="0" applyFont="1" applyFill="1" applyBorder="1" applyAlignment="1">
      <alignment wrapText="1"/>
    </xf>
    <xf numFmtId="49" fontId="4" fillId="33" borderId="36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49" fontId="4" fillId="33" borderId="38" xfId="0" applyNumberFormat="1" applyFont="1" applyFill="1" applyBorder="1" applyAlignment="1">
      <alignment horizontal="center" vertical="center" wrapText="1"/>
    </xf>
    <xf numFmtId="2" fontId="4" fillId="33" borderId="34" xfId="0" applyNumberFormat="1" applyFont="1" applyFill="1" applyBorder="1" applyAlignment="1">
      <alignment horizontal="center" vertical="center" wrapText="1"/>
    </xf>
    <xf numFmtId="2" fontId="4" fillId="33" borderId="42" xfId="0" applyNumberFormat="1" applyFont="1" applyFill="1" applyBorder="1" applyAlignment="1">
      <alignment horizontal="center" vertical="center" wrapText="1"/>
    </xf>
    <xf numFmtId="2" fontId="4" fillId="33" borderId="43" xfId="0" applyNumberFormat="1" applyFont="1" applyFill="1" applyBorder="1" applyAlignment="1">
      <alignment horizontal="center" vertical="center" wrapText="1"/>
    </xf>
    <xf numFmtId="0" fontId="47" fillId="3" borderId="27" xfId="0" applyFont="1" applyFill="1" applyBorder="1" applyAlignment="1">
      <alignment horizontal="left" vertical="top" wrapText="1"/>
    </xf>
    <xf numFmtId="0" fontId="47" fillId="3" borderId="18" xfId="0" applyFont="1" applyFill="1" applyBorder="1" applyAlignment="1">
      <alignment horizontal="left" vertical="top" wrapText="1"/>
    </xf>
    <xf numFmtId="0" fontId="47" fillId="3" borderId="28" xfId="0" applyFont="1" applyFill="1" applyBorder="1" applyAlignment="1">
      <alignment horizontal="left" vertical="top" wrapText="1"/>
    </xf>
    <xf numFmtId="9" fontId="4" fillId="33" borderId="27" xfId="57" applyFont="1" applyFill="1" applyBorder="1" applyAlignment="1">
      <alignment horizontal="center" vertical="center" wrapText="1"/>
    </xf>
    <xf numFmtId="9" fontId="4" fillId="33" borderId="18" xfId="57" applyFont="1" applyFill="1" applyBorder="1" applyAlignment="1">
      <alignment horizontal="center" vertical="center" wrapText="1"/>
    </xf>
    <xf numFmtId="9" fontId="4" fillId="33" borderId="28" xfId="57" applyFont="1" applyFill="1" applyBorder="1" applyAlignment="1">
      <alignment horizontal="center"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49" fontId="4" fillId="2" borderId="37" xfId="0" applyNumberFormat="1" applyFont="1" applyFill="1" applyBorder="1" applyAlignment="1">
      <alignment horizontal="center" vertical="center" wrapText="1"/>
    </xf>
    <xf numFmtId="49" fontId="4" fillId="2" borderId="38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2" fontId="4" fillId="2" borderId="42" xfId="0" applyNumberFormat="1" applyFont="1" applyFill="1" applyBorder="1" applyAlignment="1">
      <alignment horizontal="center" vertical="center" wrapText="1"/>
    </xf>
    <xf numFmtId="2" fontId="4" fillId="2" borderId="43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 applyProtection="1">
      <alignment vertical="center" wrapText="1"/>
      <protection/>
    </xf>
    <xf numFmtId="49" fontId="3" fillId="33" borderId="18" xfId="0" applyNumberFormat="1" applyFont="1" applyFill="1" applyBorder="1" applyAlignment="1" applyProtection="1">
      <alignment vertical="center" wrapText="1"/>
      <protection/>
    </xf>
    <xf numFmtId="49" fontId="3" fillId="33" borderId="28" xfId="0" applyNumberFormat="1" applyFont="1" applyFill="1" applyBorder="1" applyAlignment="1" applyProtection="1">
      <alignment vertical="center" wrapText="1"/>
      <protection/>
    </xf>
    <xf numFmtId="49" fontId="3" fillId="3" borderId="36" xfId="0" applyNumberFormat="1" applyFont="1" applyFill="1" applyBorder="1" applyAlignment="1">
      <alignment horizontal="center" vertical="center" wrapText="1"/>
    </xf>
    <xf numFmtId="49" fontId="3" fillId="3" borderId="37" xfId="0" applyNumberFormat="1" applyFont="1" applyFill="1" applyBorder="1" applyAlignment="1">
      <alignment horizontal="center" vertical="center" wrapText="1"/>
    </xf>
    <xf numFmtId="49" fontId="3" fillId="3" borderId="38" xfId="0" applyNumberFormat="1" applyFont="1" applyFill="1" applyBorder="1" applyAlignment="1">
      <alignment horizontal="center" vertical="center" wrapText="1"/>
    </xf>
    <xf numFmtId="49" fontId="3" fillId="9" borderId="29" xfId="0" applyNumberFormat="1" applyFont="1" applyFill="1" applyBorder="1" applyAlignment="1">
      <alignment horizontal="left" vertical="center"/>
    </xf>
    <xf numFmtId="49" fontId="3" fillId="9" borderId="30" xfId="0" applyNumberFormat="1" applyFont="1" applyFill="1" applyBorder="1" applyAlignment="1">
      <alignment horizontal="left" vertical="center"/>
    </xf>
    <xf numFmtId="0" fontId="4" fillId="9" borderId="30" xfId="0" applyFont="1" applyFill="1" applyBorder="1" applyAlignment="1">
      <alignment vertical="center" wrapText="1"/>
    </xf>
    <xf numFmtId="0" fontId="4" fillId="9" borderId="35" xfId="0" applyFont="1" applyFill="1" applyBorder="1" applyAlignment="1">
      <alignment vertical="center" wrapText="1"/>
    </xf>
    <xf numFmtId="49" fontId="3" fillId="33" borderId="49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left" vertical="center" wrapText="1"/>
    </xf>
    <xf numFmtId="10" fontId="4" fillId="33" borderId="19" xfId="0" applyNumberFormat="1" applyFont="1" applyFill="1" applyBorder="1" applyAlignment="1">
      <alignment horizontal="center" vertical="center" wrapText="1"/>
    </xf>
    <xf numFmtId="2" fontId="3" fillId="33" borderId="50" xfId="0" applyNumberFormat="1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left" wrapText="1"/>
    </xf>
    <xf numFmtId="0" fontId="48" fillId="33" borderId="18" xfId="0" applyFont="1" applyFill="1" applyBorder="1" applyAlignment="1">
      <alignment horizontal="left" wrapText="1"/>
    </xf>
    <xf numFmtId="0" fontId="48" fillId="33" borderId="28" xfId="0" applyFont="1" applyFill="1" applyBorder="1" applyAlignment="1">
      <alignment horizontal="left" wrapText="1"/>
    </xf>
    <xf numFmtId="49" fontId="3" fillId="34" borderId="29" xfId="0" applyNumberFormat="1" applyFont="1" applyFill="1" applyBorder="1" applyAlignment="1">
      <alignment horizontal="center" vertical="center" wrapText="1"/>
    </xf>
    <xf numFmtId="49" fontId="3" fillId="34" borderId="30" xfId="0" applyNumberFormat="1" applyFont="1" applyFill="1" applyBorder="1" applyAlignment="1">
      <alignment horizontal="center" vertical="center" wrapText="1"/>
    </xf>
    <xf numFmtId="49" fontId="3" fillId="34" borderId="35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2" fontId="3" fillId="3" borderId="34" xfId="0" applyNumberFormat="1" applyFont="1" applyFill="1" applyBorder="1" applyAlignment="1">
      <alignment horizontal="center" vertical="center" wrapText="1"/>
    </xf>
    <xf numFmtId="2" fontId="3" fillId="3" borderId="42" xfId="0" applyNumberFormat="1" applyFont="1" applyFill="1" applyBorder="1" applyAlignment="1">
      <alignment horizontal="center" vertical="center" wrapText="1"/>
    </xf>
    <xf numFmtId="2" fontId="3" fillId="3" borderId="43" xfId="0" applyNumberFormat="1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2" fontId="3" fillId="33" borderId="34" xfId="0" applyNumberFormat="1" applyFont="1" applyFill="1" applyBorder="1" applyAlignment="1">
      <alignment horizontal="left" vertical="center" wrapText="1"/>
    </xf>
    <xf numFmtId="2" fontId="3" fillId="33" borderId="42" xfId="0" applyNumberFormat="1" applyFont="1" applyFill="1" applyBorder="1" applyAlignment="1">
      <alignment horizontal="left" vertical="center" wrapText="1"/>
    </xf>
    <xf numFmtId="2" fontId="3" fillId="33" borderId="43" xfId="0" applyNumberFormat="1" applyFont="1" applyFill="1" applyBorder="1" applyAlignment="1">
      <alignment horizontal="left" vertical="center" wrapText="1"/>
    </xf>
    <xf numFmtId="2" fontId="4" fillId="2" borderId="27" xfId="0" applyNumberFormat="1" applyFont="1" applyFill="1" applyBorder="1" applyAlignment="1">
      <alignment horizontal="left" vertical="center" wrapText="1"/>
    </xf>
    <xf numFmtId="2" fontId="4" fillId="2" borderId="18" xfId="0" applyNumberFormat="1" applyFont="1" applyFill="1" applyBorder="1" applyAlignment="1">
      <alignment horizontal="left" vertical="center" wrapText="1"/>
    </xf>
    <xf numFmtId="2" fontId="4" fillId="2" borderId="28" xfId="0" applyNumberFormat="1" applyFont="1" applyFill="1" applyBorder="1" applyAlignment="1">
      <alignment horizontal="left" vertical="center" wrapText="1"/>
    </xf>
    <xf numFmtId="179" fontId="4" fillId="3" borderId="27" xfId="0" applyNumberFormat="1" applyFont="1" applyFill="1" applyBorder="1" applyAlignment="1">
      <alignment horizontal="center" vertical="center" wrapText="1"/>
    </xf>
    <xf numFmtId="179" fontId="4" fillId="3" borderId="18" xfId="0" applyNumberFormat="1" applyFont="1" applyFill="1" applyBorder="1" applyAlignment="1">
      <alignment horizontal="center" vertical="center" wrapText="1"/>
    </xf>
    <xf numFmtId="179" fontId="4" fillId="3" borderId="2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179" fontId="3" fillId="33" borderId="27" xfId="0" applyNumberFormat="1" applyFont="1" applyFill="1" applyBorder="1" applyAlignment="1">
      <alignment horizontal="center" vertical="center" wrapText="1"/>
    </xf>
    <xf numFmtId="179" fontId="3" fillId="33" borderId="18" xfId="0" applyNumberFormat="1" applyFont="1" applyFill="1" applyBorder="1" applyAlignment="1">
      <alignment horizontal="center" vertical="center" wrapText="1"/>
    </xf>
    <xf numFmtId="179" fontId="3" fillId="33" borderId="28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10" fontId="4" fillId="3" borderId="10" xfId="0" applyNumberFormat="1" applyFont="1" applyFill="1" applyBorder="1" applyAlignment="1">
      <alignment horizontal="center" vertical="center" wrapText="1"/>
    </xf>
    <xf numFmtId="10" fontId="4" fillId="3" borderId="11" xfId="0" applyNumberFormat="1" applyFont="1" applyFill="1" applyBorder="1" applyAlignment="1">
      <alignment horizontal="center" vertical="center" wrapText="1"/>
    </xf>
    <xf numFmtId="10" fontId="4" fillId="3" borderId="14" xfId="0" applyNumberFormat="1" applyFont="1" applyFill="1" applyBorder="1" applyAlignment="1">
      <alignment horizontal="center" vertical="center" wrapText="1"/>
    </xf>
    <xf numFmtId="2" fontId="3" fillId="3" borderId="27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horizontal="center" vertical="center" wrapText="1"/>
    </xf>
    <xf numFmtId="49" fontId="3" fillId="3" borderId="40" xfId="0" applyNumberFormat="1" applyFont="1" applyFill="1" applyBorder="1" applyAlignment="1">
      <alignment horizontal="center" vertical="center" wrapText="1"/>
    </xf>
    <xf numFmtId="49" fontId="3" fillId="3" borderId="48" xfId="0" applyNumberFormat="1" applyFont="1" applyFill="1" applyBorder="1" applyAlignment="1">
      <alignment horizontal="center" vertical="center" wrapText="1"/>
    </xf>
    <xf numFmtId="2" fontId="4" fillId="3" borderId="50" xfId="0" applyNumberFormat="1" applyFont="1" applyFill="1" applyBorder="1" applyAlignment="1">
      <alignment horizontal="center" vertical="center" wrapText="1"/>
    </xf>
    <xf numFmtId="2" fontId="4" fillId="3" borderId="28" xfId="0" applyNumberFormat="1" applyFont="1" applyFill="1" applyBorder="1" applyAlignment="1">
      <alignment horizontal="center" vertical="center" wrapText="1"/>
    </xf>
    <xf numFmtId="49" fontId="4" fillId="3" borderId="39" xfId="0" applyNumberFormat="1" applyFont="1" applyFill="1" applyBorder="1" applyAlignment="1">
      <alignment horizontal="center" vertical="center" wrapText="1"/>
    </xf>
    <xf numFmtId="49" fontId="4" fillId="3" borderId="40" xfId="0" applyNumberFormat="1" applyFont="1" applyFill="1" applyBorder="1" applyAlignment="1">
      <alignment horizontal="center" vertical="center" wrapText="1"/>
    </xf>
    <xf numFmtId="49" fontId="4" fillId="3" borderId="48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left" vertical="center" wrapText="1"/>
    </xf>
    <xf numFmtId="2" fontId="4" fillId="3" borderId="51" xfId="0" applyNumberFormat="1" applyFont="1" applyFill="1" applyBorder="1" applyAlignment="1">
      <alignment horizontal="center" vertical="center" wrapText="1"/>
    </xf>
    <xf numFmtId="10" fontId="4" fillId="3" borderId="25" xfId="0" applyNumberFormat="1" applyFont="1" applyFill="1" applyBorder="1" applyAlignment="1">
      <alignment horizontal="center" vertical="center" wrapText="1"/>
    </xf>
    <xf numFmtId="10" fontId="4" fillId="3" borderId="45" xfId="0" applyNumberFormat="1" applyFont="1" applyFill="1" applyBorder="1" applyAlignment="1">
      <alignment horizontal="center" vertical="center" wrapText="1"/>
    </xf>
    <xf numFmtId="10" fontId="4" fillId="3" borderId="47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178" fontId="4" fillId="3" borderId="34" xfId="60" applyNumberFormat="1" applyFont="1" applyFill="1" applyBorder="1" applyAlignment="1">
      <alignment horizontal="center" vertical="top" wrapText="1"/>
    </xf>
    <xf numFmtId="178" fontId="4" fillId="3" borderId="42" xfId="60" applyNumberFormat="1" applyFont="1" applyFill="1" applyBorder="1" applyAlignment="1">
      <alignment horizontal="center" vertical="top" wrapText="1"/>
    </xf>
    <xf numFmtId="178" fontId="4" fillId="3" borderId="43" xfId="60" applyNumberFormat="1" applyFont="1" applyFill="1" applyBorder="1" applyAlignment="1">
      <alignment horizontal="center" vertical="top" wrapText="1"/>
    </xf>
    <xf numFmtId="178" fontId="3" fillId="33" borderId="34" xfId="60" applyNumberFormat="1" applyFont="1" applyFill="1" applyBorder="1" applyAlignment="1">
      <alignment horizontal="center" vertical="top" wrapText="1"/>
    </xf>
    <xf numFmtId="178" fontId="3" fillId="33" borderId="42" xfId="60" applyNumberFormat="1" applyFont="1" applyFill="1" applyBorder="1" applyAlignment="1">
      <alignment horizontal="center" vertical="top" wrapText="1"/>
    </xf>
    <xf numFmtId="178" fontId="3" fillId="33" borderId="43" xfId="60" applyNumberFormat="1" applyFont="1" applyFill="1" applyBorder="1" applyAlignment="1">
      <alignment horizontal="center" vertical="top" wrapText="1"/>
    </xf>
    <xf numFmtId="178" fontId="4" fillId="33" borderId="34" xfId="60" applyNumberFormat="1" applyFont="1" applyFill="1" applyBorder="1" applyAlignment="1">
      <alignment horizontal="center" vertical="top" wrapText="1"/>
    </xf>
    <xf numFmtId="178" fontId="4" fillId="33" borderId="42" xfId="60" applyNumberFormat="1" applyFont="1" applyFill="1" applyBorder="1" applyAlignment="1">
      <alignment horizontal="center" vertical="top" wrapText="1"/>
    </xf>
    <xf numFmtId="178" fontId="4" fillId="33" borderId="43" xfId="60" applyNumberFormat="1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179" fontId="3" fillId="3" borderId="27" xfId="0" applyNumberFormat="1" applyFont="1" applyFill="1" applyBorder="1" applyAlignment="1">
      <alignment horizontal="center" vertical="center" wrapText="1"/>
    </xf>
    <xf numFmtId="179" fontId="3" fillId="3" borderId="18" xfId="0" applyNumberFormat="1" applyFont="1" applyFill="1" applyBorder="1" applyAlignment="1">
      <alignment horizontal="center" vertical="center" wrapText="1"/>
    </xf>
    <xf numFmtId="179" fontId="3" fillId="3" borderId="28" xfId="0" applyNumberFormat="1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 applyProtection="1">
      <alignment horizontal="left" vertical="center" wrapText="1"/>
      <protection/>
    </xf>
    <xf numFmtId="49" fontId="4" fillId="3" borderId="28" xfId="0" applyNumberFormat="1" applyFont="1" applyFill="1" applyBorder="1" applyAlignment="1" applyProtection="1">
      <alignment horizontal="left" vertical="center" wrapText="1"/>
      <protection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49" fontId="3" fillId="33" borderId="28" xfId="0" applyNumberFormat="1" applyFont="1" applyFill="1" applyBorder="1" applyAlignment="1" applyProtection="1">
      <alignment horizontal="left" vertical="center" wrapText="1"/>
      <protection/>
    </xf>
    <xf numFmtId="181" fontId="3" fillId="33" borderId="18" xfId="0" applyNumberFormat="1" applyFont="1" applyFill="1" applyBorder="1" applyAlignment="1" applyProtection="1">
      <alignment horizontal="left" vertical="center" wrapText="1"/>
      <protection/>
    </xf>
    <xf numFmtId="181" fontId="3" fillId="33" borderId="28" xfId="0" applyNumberFormat="1" applyFont="1" applyFill="1" applyBorder="1" applyAlignment="1" applyProtection="1">
      <alignment horizontal="left" vertical="center" wrapText="1"/>
      <protection/>
    </xf>
    <xf numFmtId="0" fontId="4" fillId="3" borderId="2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4" fillId="3" borderId="20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2" fontId="4" fillId="33" borderId="27" xfId="0" applyNumberFormat="1" applyFont="1" applyFill="1" applyBorder="1" applyAlignment="1">
      <alignment horizontal="left" vertical="center" wrapText="1"/>
    </xf>
    <xf numFmtId="2" fontId="4" fillId="33" borderId="18" xfId="0" applyNumberFormat="1" applyFont="1" applyFill="1" applyBorder="1" applyAlignment="1">
      <alignment horizontal="left" vertical="center" wrapText="1"/>
    </xf>
    <xf numFmtId="2" fontId="4" fillId="33" borderId="28" xfId="0" applyNumberFormat="1" applyFont="1" applyFill="1" applyBorder="1" applyAlignment="1">
      <alignment horizontal="left" vertical="center" wrapText="1"/>
    </xf>
    <xf numFmtId="49" fontId="4" fillId="2" borderId="49" xfId="0" applyNumberFormat="1" applyFont="1" applyFill="1" applyBorder="1" applyAlignment="1">
      <alignment horizontal="center" vertical="center" wrapText="1"/>
    </xf>
    <xf numFmtId="10" fontId="4" fillId="2" borderId="25" xfId="0" applyNumberFormat="1" applyFont="1" applyFill="1" applyBorder="1" applyAlignment="1">
      <alignment horizontal="center" vertical="center" wrapText="1"/>
    </xf>
    <xf numFmtId="10" fontId="4" fillId="2" borderId="45" xfId="0" applyNumberFormat="1" applyFont="1" applyFill="1" applyBorder="1" applyAlignment="1">
      <alignment horizontal="center" vertical="center" wrapText="1"/>
    </xf>
    <xf numFmtId="10" fontId="4" fillId="2" borderId="46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28" xfId="0" applyNumberFormat="1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826"/>
  <sheetViews>
    <sheetView tabSelected="1" zoomScale="90" zoomScaleNormal="90" zoomScalePageLayoutView="0" workbookViewId="0" topLeftCell="A797">
      <selection activeCell="M813" sqref="M813"/>
    </sheetView>
  </sheetViews>
  <sheetFormatPr defaultColWidth="9.00390625" defaultRowHeight="12.75"/>
  <cols>
    <col min="1" max="1" width="9.125" style="2" customWidth="1"/>
    <col min="2" max="2" width="39.375" style="3" customWidth="1"/>
    <col min="3" max="3" width="21.375" style="1" customWidth="1"/>
    <col min="4" max="4" width="13.75390625" style="6" customWidth="1"/>
    <col min="5" max="5" width="14.875" style="6" customWidth="1"/>
    <col min="6" max="6" width="13.125" style="6" customWidth="1"/>
    <col min="7" max="7" width="12.00390625" style="1" customWidth="1"/>
    <col min="8" max="8" width="13.625" style="1" customWidth="1"/>
    <col min="9" max="16384" width="9.125" style="1" customWidth="1"/>
  </cols>
  <sheetData>
    <row r="1" spans="1:8" ht="15.75">
      <c r="A1" s="283" t="s">
        <v>0</v>
      </c>
      <c r="B1" s="283"/>
      <c r="C1" s="283"/>
      <c r="D1" s="283"/>
      <c r="E1" s="283"/>
      <c r="F1" s="283"/>
      <c r="G1" s="283"/>
      <c r="H1" s="283"/>
    </row>
    <row r="2" spans="1:8" ht="14.25">
      <c r="A2" s="284" t="s">
        <v>26</v>
      </c>
      <c r="B2" s="284"/>
      <c r="C2" s="284"/>
      <c r="D2" s="284"/>
      <c r="E2" s="284"/>
      <c r="F2" s="284"/>
      <c r="G2" s="284"/>
      <c r="H2" s="284"/>
    </row>
    <row r="3" spans="1:8" ht="12.75" customHeight="1" thickBot="1">
      <c r="A3" s="137"/>
      <c r="B3" s="137"/>
      <c r="C3" s="137"/>
      <c r="D3" s="137"/>
      <c r="E3" s="137"/>
      <c r="F3" s="137"/>
      <c r="G3" s="137"/>
      <c r="H3" s="137"/>
    </row>
    <row r="4" spans="1:8" ht="15" hidden="1" thickBot="1">
      <c r="A4" s="13"/>
      <c r="B4" s="13"/>
      <c r="C4" s="13"/>
      <c r="D4" s="13"/>
      <c r="E4" s="13"/>
      <c r="F4" s="13"/>
      <c r="G4" s="13"/>
      <c r="H4" s="13"/>
    </row>
    <row r="5" spans="1:8" ht="45.75" customHeight="1">
      <c r="A5" s="176" t="s">
        <v>1</v>
      </c>
      <c r="B5" s="177"/>
      <c r="C5" s="217" t="s">
        <v>132</v>
      </c>
      <c r="D5" s="217"/>
      <c r="E5" s="217"/>
      <c r="F5" s="217"/>
      <c r="G5" s="217"/>
      <c r="H5" s="218"/>
    </row>
    <row r="6" spans="1:8" ht="15">
      <c r="A6" s="86" t="s">
        <v>2</v>
      </c>
      <c r="B6" s="28"/>
      <c r="C6" s="87" t="s">
        <v>281</v>
      </c>
      <c r="D6" s="29"/>
      <c r="E6" s="29"/>
      <c r="F6" s="29"/>
      <c r="G6" s="30"/>
      <c r="H6" s="31"/>
    </row>
    <row r="7" spans="1:9" ht="18" customHeight="1" thickBot="1">
      <c r="A7" s="88" t="s">
        <v>3</v>
      </c>
      <c r="B7" s="32"/>
      <c r="C7" s="89" t="s">
        <v>39</v>
      </c>
      <c r="D7" s="33"/>
      <c r="E7" s="33"/>
      <c r="F7" s="33"/>
      <c r="G7" s="34"/>
      <c r="H7" s="90"/>
      <c r="I7" s="8"/>
    </row>
    <row r="8" spans="1:8" ht="102.75" thickBot="1">
      <c r="A8" s="14" t="s">
        <v>4</v>
      </c>
      <c r="B8" s="91" t="s">
        <v>5</v>
      </c>
      <c r="C8" s="91" t="s">
        <v>6</v>
      </c>
      <c r="D8" s="15" t="s">
        <v>7</v>
      </c>
      <c r="E8" s="15" t="s">
        <v>8</v>
      </c>
      <c r="F8" s="15" t="s">
        <v>9</v>
      </c>
      <c r="G8" s="91" t="s">
        <v>10</v>
      </c>
      <c r="H8" s="92" t="s">
        <v>11</v>
      </c>
    </row>
    <row r="9" spans="1:8" s="4" customFormat="1" ht="33.75" customHeight="1">
      <c r="A9" s="243">
        <v>1</v>
      </c>
      <c r="B9" s="181" t="s">
        <v>133</v>
      </c>
      <c r="C9" s="35" t="s">
        <v>12</v>
      </c>
      <c r="D9" s="36">
        <f aca="true" t="shared" si="0" ref="D9:F12">D13+D17</f>
        <v>0</v>
      </c>
      <c r="E9" s="36">
        <f t="shared" si="0"/>
        <v>0</v>
      </c>
      <c r="F9" s="36">
        <f t="shared" si="0"/>
        <v>0</v>
      </c>
      <c r="G9" s="164">
        <f>SUM(F9:F12)/SUM(D9:D12)</f>
        <v>0.4613672079622839</v>
      </c>
      <c r="H9" s="167"/>
    </row>
    <row r="10" spans="1:8" s="4" customFormat="1" ht="12.75">
      <c r="A10" s="244"/>
      <c r="B10" s="182"/>
      <c r="C10" s="37" t="s">
        <v>13</v>
      </c>
      <c r="D10" s="38">
        <f t="shared" si="0"/>
        <v>0</v>
      </c>
      <c r="E10" s="38">
        <f t="shared" si="0"/>
        <v>0</v>
      </c>
      <c r="F10" s="38">
        <f t="shared" si="0"/>
        <v>0</v>
      </c>
      <c r="G10" s="165"/>
      <c r="H10" s="168"/>
    </row>
    <row r="11" spans="1:8" s="4" customFormat="1" ht="21" customHeight="1">
      <c r="A11" s="244"/>
      <c r="B11" s="182"/>
      <c r="C11" s="37" t="s">
        <v>14</v>
      </c>
      <c r="D11" s="138">
        <f t="shared" si="0"/>
        <v>4581.6</v>
      </c>
      <c r="E11" s="38">
        <f t="shared" si="0"/>
        <v>2250</v>
      </c>
      <c r="F11" s="38">
        <f t="shared" si="0"/>
        <v>2113.8</v>
      </c>
      <c r="G11" s="165"/>
      <c r="H11" s="168"/>
    </row>
    <row r="12" spans="1:8" s="4" customFormat="1" ht="46.5" customHeight="1" thickBot="1">
      <c r="A12" s="245"/>
      <c r="B12" s="183"/>
      <c r="C12" s="39" t="s">
        <v>15</v>
      </c>
      <c r="D12" s="40">
        <f t="shared" si="0"/>
        <v>0</v>
      </c>
      <c r="E12" s="40">
        <f t="shared" si="0"/>
        <v>0</v>
      </c>
      <c r="F12" s="40">
        <f t="shared" si="0"/>
        <v>0</v>
      </c>
      <c r="G12" s="166"/>
      <c r="H12" s="169"/>
    </row>
    <row r="13" spans="1:8" s="5" customFormat="1" ht="21.75" customHeight="1">
      <c r="A13" s="155" t="s">
        <v>16</v>
      </c>
      <c r="B13" s="158" t="s">
        <v>134</v>
      </c>
      <c r="C13" s="16" t="s">
        <v>12</v>
      </c>
      <c r="D13" s="17">
        <v>0</v>
      </c>
      <c r="E13" s="17">
        <v>0</v>
      </c>
      <c r="F13" s="17">
        <v>0</v>
      </c>
      <c r="G13" s="173">
        <f>SUM(F13:F16)/SUM(D13:D16)</f>
        <v>0.4697333333333334</v>
      </c>
      <c r="H13" s="170"/>
    </row>
    <row r="14" spans="1:8" s="5" customFormat="1" ht="12.75">
      <c r="A14" s="156"/>
      <c r="B14" s="159"/>
      <c r="C14" s="18" t="s">
        <v>13</v>
      </c>
      <c r="D14" s="19">
        <v>0</v>
      </c>
      <c r="E14" s="19">
        <v>0</v>
      </c>
      <c r="F14" s="19">
        <v>0</v>
      </c>
      <c r="G14" s="174"/>
      <c r="H14" s="171"/>
    </row>
    <row r="15" spans="1:8" s="5" customFormat="1" ht="12.75">
      <c r="A15" s="156"/>
      <c r="B15" s="159"/>
      <c r="C15" s="18" t="s">
        <v>14</v>
      </c>
      <c r="D15" s="19">
        <v>4500</v>
      </c>
      <c r="E15" s="19">
        <v>2250</v>
      </c>
      <c r="F15" s="19">
        <v>2113.8</v>
      </c>
      <c r="G15" s="174"/>
      <c r="H15" s="171"/>
    </row>
    <row r="16" spans="1:8" s="5" customFormat="1" ht="27" customHeight="1" thickBot="1">
      <c r="A16" s="157"/>
      <c r="B16" s="160"/>
      <c r="C16" s="20" t="s">
        <v>15</v>
      </c>
      <c r="D16" s="21">
        <v>0</v>
      </c>
      <c r="E16" s="21">
        <v>0</v>
      </c>
      <c r="F16" s="21">
        <v>0</v>
      </c>
      <c r="G16" s="175"/>
      <c r="H16" s="172"/>
    </row>
    <row r="17" spans="1:8" s="5" customFormat="1" ht="12.75" customHeight="1">
      <c r="A17" s="155" t="s">
        <v>17</v>
      </c>
      <c r="B17" s="266" t="s">
        <v>135</v>
      </c>
      <c r="C17" s="139" t="s">
        <v>12</v>
      </c>
      <c r="D17" s="17">
        <v>0</v>
      </c>
      <c r="E17" s="17">
        <v>0</v>
      </c>
      <c r="F17" s="17">
        <v>0</v>
      </c>
      <c r="G17" s="173">
        <f>SUM(F17:F20)/SUM(D17:D20)</f>
        <v>0</v>
      </c>
      <c r="H17" s="269"/>
    </row>
    <row r="18" spans="1:8" s="5" customFormat="1" ht="12.75" customHeight="1">
      <c r="A18" s="156"/>
      <c r="B18" s="267"/>
      <c r="C18" s="140" t="s">
        <v>13</v>
      </c>
      <c r="D18" s="19">
        <v>0</v>
      </c>
      <c r="E18" s="19">
        <v>0</v>
      </c>
      <c r="F18" s="19">
        <v>0</v>
      </c>
      <c r="G18" s="174"/>
      <c r="H18" s="270"/>
    </row>
    <row r="19" spans="1:8" s="5" customFormat="1" ht="15.75" customHeight="1">
      <c r="A19" s="156"/>
      <c r="B19" s="267"/>
      <c r="C19" s="140" t="s">
        <v>14</v>
      </c>
      <c r="D19" s="141">
        <v>81.6</v>
      </c>
      <c r="E19" s="19">
        <v>0</v>
      </c>
      <c r="F19" s="19">
        <v>0</v>
      </c>
      <c r="G19" s="174"/>
      <c r="H19" s="270"/>
    </row>
    <row r="20" spans="1:8" s="5" customFormat="1" ht="51.75" customHeight="1" thickBot="1">
      <c r="A20" s="157"/>
      <c r="B20" s="268"/>
      <c r="C20" s="142" t="s">
        <v>15</v>
      </c>
      <c r="D20" s="21">
        <v>0</v>
      </c>
      <c r="E20" s="21">
        <v>0</v>
      </c>
      <c r="F20" s="21">
        <v>0</v>
      </c>
      <c r="G20" s="175"/>
      <c r="H20" s="271"/>
    </row>
    <row r="21" spans="1:8" s="4" customFormat="1" ht="12.75">
      <c r="A21" s="243" t="s">
        <v>19</v>
      </c>
      <c r="B21" s="181" t="s">
        <v>136</v>
      </c>
      <c r="C21" s="35" t="s">
        <v>12</v>
      </c>
      <c r="D21" s="36">
        <f aca="true" t="shared" si="1" ref="D21:F24">D25</f>
        <v>0</v>
      </c>
      <c r="E21" s="36">
        <f t="shared" si="1"/>
        <v>0</v>
      </c>
      <c r="F21" s="36">
        <f t="shared" si="1"/>
        <v>0</v>
      </c>
      <c r="G21" s="164">
        <f>SUM(F21:F24)/SUM(D21:D24)</f>
        <v>0.8209169054441261</v>
      </c>
      <c r="H21" s="167"/>
    </row>
    <row r="22" spans="1:8" s="4" customFormat="1" ht="12.75">
      <c r="A22" s="244"/>
      <c r="B22" s="182"/>
      <c r="C22" s="37" t="s">
        <v>13</v>
      </c>
      <c r="D22" s="38">
        <f t="shared" si="1"/>
        <v>0</v>
      </c>
      <c r="E22" s="38">
        <f t="shared" si="1"/>
        <v>0</v>
      </c>
      <c r="F22" s="38">
        <f t="shared" si="1"/>
        <v>0</v>
      </c>
      <c r="G22" s="165"/>
      <c r="H22" s="168"/>
    </row>
    <row r="23" spans="1:8" s="4" customFormat="1" ht="12.75">
      <c r="A23" s="244"/>
      <c r="B23" s="182"/>
      <c r="C23" s="37" t="s">
        <v>14</v>
      </c>
      <c r="D23" s="38">
        <f t="shared" si="1"/>
        <v>558.4</v>
      </c>
      <c r="E23" s="38">
        <f t="shared" si="1"/>
        <v>458.4</v>
      </c>
      <c r="F23" s="38">
        <f t="shared" si="1"/>
        <v>458.4</v>
      </c>
      <c r="G23" s="165"/>
      <c r="H23" s="168"/>
    </row>
    <row r="24" spans="1:8" s="4" customFormat="1" ht="57" customHeight="1" thickBot="1">
      <c r="A24" s="245"/>
      <c r="B24" s="183"/>
      <c r="C24" s="39" t="s">
        <v>15</v>
      </c>
      <c r="D24" s="40">
        <f t="shared" si="1"/>
        <v>0</v>
      </c>
      <c r="E24" s="40">
        <f t="shared" si="1"/>
        <v>0</v>
      </c>
      <c r="F24" s="40">
        <f t="shared" si="1"/>
        <v>0</v>
      </c>
      <c r="G24" s="166"/>
      <c r="H24" s="169"/>
    </row>
    <row r="25" spans="1:8" ht="30" customHeight="1">
      <c r="A25" s="156" t="s">
        <v>20</v>
      </c>
      <c r="B25" s="266" t="s">
        <v>137</v>
      </c>
      <c r="C25" s="46" t="s">
        <v>12</v>
      </c>
      <c r="D25" s="47">
        <v>0</v>
      </c>
      <c r="E25" s="47">
        <v>0</v>
      </c>
      <c r="F25" s="47">
        <v>0</v>
      </c>
      <c r="G25" s="173">
        <f>SUM(F25:F28)/SUM(D25:D28)</f>
        <v>0.8209169054441261</v>
      </c>
      <c r="H25" s="170"/>
    </row>
    <row r="26" spans="1:8" ht="25.5" customHeight="1">
      <c r="A26" s="156"/>
      <c r="B26" s="267"/>
      <c r="C26" s="18" t="s">
        <v>13</v>
      </c>
      <c r="D26" s="19">
        <v>0</v>
      </c>
      <c r="E26" s="19">
        <v>0</v>
      </c>
      <c r="F26" s="19">
        <v>0</v>
      </c>
      <c r="G26" s="174"/>
      <c r="H26" s="171"/>
    </row>
    <row r="27" spans="1:8" ht="26.25" customHeight="1">
      <c r="A27" s="156"/>
      <c r="B27" s="267"/>
      <c r="C27" s="18" t="s">
        <v>14</v>
      </c>
      <c r="D27" s="19">
        <v>558.4</v>
      </c>
      <c r="E27" s="19">
        <v>458.4</v>
      </c>
      <c r="F27" s="19">
        <v>458.4</v>
      </c>
      <c r="G27" s="174"/>
      <c r="H27" s="171"/>
    </row>
    <row r="28" spans="1:8" ht="32.25" customHeight="1" thickBot="1">
      <c r="A28" s="157"/>
      <c r="B28" s="268"/>
      <c r="C28" s="20" t="s">
        <v>15</v>
      </c>
      <c r="D28" s="21">
        <v>0</v>
      </c>
      <c r="E28" s="21">
        <v>0</v>
      </c>
      <c r="F28" s="21">
        <v>0</v>
      </c>
      <c r="G28" s="175"/>
      <c r="H28" s="172"/>
    </row>
    <row r="29" spans="1:8" s="4" customFormat="1" ht="12.75">
      <c r="A29" s="155" t="s">
        <v>21</v>
      </c>
      <c r="B29" s="158" t="s">
        <v>138</v>
      </c>
      <c r="C29" s="16" t="s">
        <v>12</v>
      </c>
      <c r="D29" s="17">
        <v>0</v>
      </c>
      <c r="E29" s="17">
        <v>0</v>
      </c>
      <c r="F29" s="17">
        <v>0</v>
      </c>
      <c r="G29" s="161">
        <v>0</v>
      </c>
      <c r="H29" s="170"/>
    </row>
    <row r="30" spans="1:8" s="4" customFormat="1" ht="12.75">
      <c r="A30" s="156"/>
      <c r="B30" s="159"/>
      <c r="C30" s="18" t="s">
        <v>13</v>
      </c>
      <c r="D30" s="19">
        <v>0</v>
      </c>
      <c r="E30" s="19">
        <v>0</v>
      </c>
      <c r="F30" s="19">
        <v>0</v>
      </c>
      <c r="G30" s="162"/>
      <c r="H30" s="171"/>
    </row>
    <row r="31" spans="1:8" s="4" customFormat="1" ht="12.75">
      <c r="A31" s="156"/>
      <c r="B31" s="159"/>
      <c r="C31" s="18" t="s">
        <v>14</v>
      </c>
      <c r="D31" s="19">
        <v>0</v>
      </c>
      <c r="E31" s="19">
        <v>0</v>
      </c>
      <c r="F31" s="19">
        <v>0</v>
      </c>
      <c r="G31" s="162"/>
      <c r="H31" s="171"/>
    </row>
    <row r="32" spans="1:8" s="4" customFormat="1" ht="33.75" customHeight="1" thickBot="1">
      <c r="A32" s="157"/>
      <c r="B32" s="160"/>
      <c r="C32" s="20" t="s">
        <v>15</v>
      </c>
      <c r="D32" s="21">
        <v>0</v>
      </c>
      <c r="E32" s="21">
        <v>0</v>
      </c>
      <c r="F32" s="21">
        <v>0</v>
      </c>
      <c r="G32" s="163"/>
      <c r="H32" s="172"/>
    </row>
    <row r="33" spans="1:8" s="4" customFormat="1" ht="12.75">
      <c r="A33" s="243" t="s">
        <v>22</v>
      </c>
      <c r="B33" s="181" t="s">
        <v>139</v>
      </c>
      <c r="C33" s="35" t="s">
        <v>12</v>
      </c>
      <c r="D33" s="36">
        <f aca="true" t="shared" si="2" ref="D33:F36">D37</f>
        <v>0</v>
      </c>
      <c r="E33" s="36">
        <f t="shared" si="2"/>
        <v>0</v>
      </c>
      <c r="F33" s="36">
        <f t="shared" si="2"/>
        <v>0</v>
      </c>
      <c r="G33" s="164">
        <f>SUM(F33:F36)/SUM(D33:D36)</f>
        <v>0.618196788801976</v>
      </c>
      <c r="H33" s="167"/>
    </row>
    <row r="34" spans="1:8" s="4" customFormat="1" ht="12.75">
      <c r="A34" s="244"/>
      <c r="B34" s="182"/>
      <c r="C34" s="37" t="s">
        <v>13</v>
      </c>
      <c r="D34" s="38">
        <f t="shared" si="2"/>
        <v>0</v>
      </c>
      <c r="E34" s="38">
        <f t="shared" si="2"/>
        <v>0</v>
      </c>
      <c r="F34" s="38">
        <f t="shared" si="2"/>
        <v>0</v>
      </c>
      <c r="G34" s="165"/>
      <c r="H34" s="168"/>
    </row>
    <row r="35" spans="1:8" s="4" customFormat="1" ht="12.75">
      <c r="A35" s="244"/>
      <c r="B35" s="182"/>
      <c r="C35" s="37" t="s">
        <v>14</v>
      </c>
      <c r="D35" s="38">
        <f t="shared" si="2"/>
        <v>2429</v>
      </c>
      <c r="E35" s="38">
        <f t="shared" si="2"/>
        <v>1566</v>
      </c>
      <c r="F35" s="38">
        <f t="shared" si="2"/>
        <v>1501.6</v>
      </c>
      <c r="G35" s="165"/>
      <c r="H35" s="168"/>
    </row>
    <row r="36" spans="1:8" s="4" customFormat="1" ht="21" customHeight="1" thickBot="1">
      <c r="A36" s="245"/>
      <c r="B36" s="183"/>
      <c r="C36" s="39" t="s">
        <v>15</v>
      </c>
      <c r="D36" s="40">
        <f t="shared" si="2"/>
        <v>0</v>
      </c>
      <c r="E36" s="40">
        <f t="shared" si="2"/>
        <v>0</v>
      </c>
      <c r="F36" s="40">
        <f t="shared" si="2"/>
        <v>0</v>
      </c>
      <c r="G36" s="166"/>
      <c r="H36" s="169"/>
    </row>
    <row r="37" spans="1:8" s="4" customFormat="1" ht="12.75">
      <c r="A37" s="155" t="s">
        <v>23</v>
      </c>
      <c r="B37" s="158" t="s">
        <v>140</v>
      </c>
      <c r="C37" s="16" t="s">
        <v>12</v>
      </c>
      <c r="D37" s="17">
        <f aca="true" t="shared" si="3" ref="D37:F38">D50</f>
        <v>0</v>
      </c>
      <c r="E37" s="17">
        <f t="shared" si="3"/>
        <v>0</v>
      </c>
      <c r="F37" s="17">
        <f t="shared" si="3"/>
        <v>0</v>
      </c>
      <c r="G37" s="161">
        <f>SUM(F37:F40)/SUM(D37:D40)</f>
        <v>0.618196788801976</v>
      </c>
      <c r="H37" s="170"/>
    </row>
    <row r="38" spans="1:8" s="4" customFormat="1" ht="12.75">
      <c r="A38" s="156"/>
      <c r="B38" s="159"/>
      <c r="C38" s="18" t="s">
        <v>13</v>
      </c>
      <c r="D38" s="19">
        <f t="shared" si="3"/>
        <v>0</v>
      </c>
      <c r="E38" s="19">
        <f t="shared" si="3"/>
        <v>0</v>
      </c>
      <c r="F38" s="19">
        <f t="shared" si="3"/>
        <v>0</v>
      </c>
      <c r="G38" s="162"/>
      <c r="H38" s="171"/>
    </row>
    <row r="39" spans="1:8" s="4" customFormat="1" ht="12.75">
      <c r="A39" s="156"/>
      <c r="B39" s="159"/>
      <c r="C39" s="18" t="s">
        <v>14</v>
      </c>
      <c r="D39" s="19">
        <v>2429</v>
      </c>
      <c r="E39" s="19">
        <v>1566</v>
      </c>
      <c r="F39" s="19">
        <v>1501.6</v>
      </c>
      <c r="G39" s="162"/>
      <c r="H39" s="171"/>
    </row>
    <row r="40" spans="1:8" s="4" customFormat="1" ht="27" customHeight="1" thickBot="1">
      <c r="A40" s="157"/>
      <c r="B40" s="160"/>
      <c r="C40" s="20" t="s">
        <v>15</v>
      </c>
      <c r="D40" s="21"/>
      <c r="E40" s="21"/>
      <c r="F40" s="21"/>
      <c r="G40" s="163"/>
      <c r="H40" s="172"/>
    </row>
    <row r="41" spans="1:8" s="4" customFormat="1" ht="12.75">
      <c r="A41" s="155" t="s">
        <v>24</v>
      </c>
      <c r="B41" s="158" t="s">
        <v>183</v>
      </c>
      <c r="C41" s="16" t="s">
        <v>12</v>
      </c>
      <c r="D41" s="17">
        <f>D59</f>
        <v>0</v>
      </c>
      <c r="E41" s="17">
        <f>E59</f>
        <v>0</v>
      </c>
      <c r="F41" s="17">
        <f>F59</f>
        <v>0</v>
      </c>
      <c r="G41" s="161">
        <v>0</v>
      </c>
      <c r="H41" s="170"/>
    </row>
    <row r="42" spans="1:8" s="4" customFormat="1" ht="12.75">
      <c r="A42" s="156"/>
      <c r="B42" s="159"/>
      <c r="C42" s="18" t="s">
        <v>13</v>
      </c>
      <c r="D42" s="19">
        <v>0</v>
      </c>
      <c r="E42" s="19">
        <v>0</v>
      </c>
      <c r="F42" s="19">
        <v>0</v>
      </c>
      <c r="G42" s="162"/>
      <c r="H42" s="171"/>
    </row>
    <row r="43" spans="1:8" s="4" customFormat="1" ht="12.75">
      <c r="A43" s="156"/>
      <c r="B43" s="159"/>
      <c r="C43" s="18" t="s">
        <v>14</v>
      </c>
      <c r="D43" s="19">
        <v>0</v>
      </c>
      <c r="E43" s="19">
        <v>0</v>
      </c>
      <c r="F43" s="19">
        <v>0</v>
      </c>
      <c r="G43" s="162"/>
      <c r="H43" s="171"/>
    </row>
    <row r="44" spans="1:8" s="4" customFormat="1" ht="27" customHeight="1" thickBot="1">
      <c r="A44" s="157"/>
      <c r="B44" s="160"/>
      <c r="C44" s="20" t="s">
        <v>15</v>
      </c>
      <c r="D44" s="21">
        <v>0</v>
      </c>
      <c r="E44" s="21">
        <v>0</v>
      </c>
      <c r="F44" s="21">
        <v>0</v>
      </c>
      <c r="G44" s="163"/>
      <c r="H44" s="172"/>
    </row>
    <row r="45" spans="1:8" ht="12.75">
      <c r="A45" s="149" t="s">
        <v>25</v>
      </c>
      <c r="B45" s="152" t="s">
        <v>18</v>
      </c>
      <c r="C45" s="96" t="s">
        <v>12</v>
      </c>
      <c r="D45" s="97">
        <f aca="true" t="shared" si="4" ref="D45:F48">D10+D22+D34</f>
        <v>0</v>
      </c>
      <c r="E45" s="97">
        <f t="shared" si="4"/>
        <v>0</v>
      </c>
      <c r="F45" s="97">
        <f t="shared" si="4"/>
        <v>0</v>
      </c>
      <c r="G45" s="143">
        <f>SUM(F45:F48)/SUM(D45:D48)</f>
        <v>0.5382216937508257</v>
      </c>
      <c r="H45" s="146"/>
    </row>
    <row r="46" spans="1:8" ht="12.75">
      <c r="A46" s="150"/>
      <c r="B46" s="153"/>
      <c r="C46" s="98" t="s">
        <v>13</v>
      </c>
      <c r="D46" s="95">
        <f t="shared" si="4"/>
        <v>7569</v>
      </c>
      <c r="E46" s="95">
        <f t="shared" si="4"/>
        <v>4274.4</v>
      </c>
      <c r="F46" s="95">
        <f t="shared" si="4"/>
        <v>4073.8</v>
      </c>
      <c r="G46" s="144"/>
      <c r="H46" s="147"/>
    </row>
    <row r="47" spans="1:8" ht="12.75">
      <c r="A47" s="150"/>
      <c r="B47" s="153"/>
      <c r="C47" s="98" t="s">
        <v>14</v>
      </c>
      <c r="D47" s="95">
        <f t="shared" si="4"/>
        <v>0</v>
      </c>
      <c r="E47" s="95">
        <f t="shared" si="4"/>
        <v>0</v>
      </c>
      <c r="F47" s="95">
        <f t="shared" si="4"/>
        <v>0</v>
      </c>
      <c r="G47" s="144"/>
      <c r="H47" s="147"/>
    </row>
    <row r="48" spans="1:8" ht="12.75">
      <c r="A48" s="150"/>
      <c r="B48" s="153"/>
      <c r="C48" s="98" t="s">
        <v>15</v>
      </c>
      <c r="D48" s="95">
        <f t="shared" si="4"/>
        <v>0</v>
      </c>
      <c r="E48" s="95">
        <f t="shared" si="4"/>
        <v>0</v>
      </c>
      <c r="F48" s="95">
        <f t="shared" si="4"/>
        <v>0</v>
      </c>
      <c r="G48" s="144"/>
      <c r="H48" s="147"/>
    </row>
    <row r="49" spans="1:8" ht="13.5" thickBot="1">
      <c r="A49" s="151"/>
      <c r="B49" s="154"/>
      <c r="C49" s="136" t="s">
        <v>53</v>
      </c>
      <c r="D49" s="118">
        <f>D45+D46+D47+D48</f>
        <v>7569</v>
      </c>
      <c r="E49" s="118">
        <f>E45+E46+E47+E48</f>
        <v>4274.4</v>
      </c>
      <c r="F49" s="118">
        <f>F45+F46+F47+F48</f>
        <v>4073.8</v>
      </c>
      <c r="G49" s="145"/>
      <c r="H49" s="148"/>
    </row>
    <row r="50" spans="1:8" ht="36" customHeight="1">
      <c r="A50" s="246" t="s">
        <v>1</v>
      </c>
      <c r="B50" s="247"/>
      <c r="C50" s="248" t="s">
        <v>196</v>
      </c>
      <c r="D50" s="248"/>
      <c r="E50" s="248"/>
      <c r="F50" s="248"/>
      <c r="G50" s="248"/>
      <c r="H50" s="249"/>
    </row>
    <row r="51" spans="1:8" ht="14.25" customHeight="1">
      <c r="A51" s="50" t="s">
        <v>2</v>
      </c>
      <c r="B51" s="28"/>
      <c r="C51" s="51" t="s">
        <v>279</v>
      </c>
      <c r="D51" s="29"/>
      <c r="E51" s="29"/>
      <c r="F51" s="29"/>
      <c r="G51" s="30"/>
      <c r="H51" s="31"/>
    </row>
    <row r="52" spans="1:8" ht="17.25" customHeight="1" thickBot="1">
      <c r="A52" s="52" t="s">
        <v>3</v>
      </c>
      <c r="B52" s="32"/>
      <c r="C52" s="53" t="s">
        <v>27</v>
      </c>
      <c r="D52" s="33"/>
      <c r="E52" s="33"/>
      <c r="F52" s="33"/>
      <c r="G52" s="34"/>
      <c r="H52" s="44"/>
    </row>
    <row r="53" spans="1:8" ht="102.75" thickBot="1">
      <c r="A53" s="14" t="s">
        <v>4</v>
      </c>
      <c r="B53" s="54" t="s">
        <v>82</v>
      </c>
      <c r="C53" s="55" t="s">
        <v>6</v>
      </c>
      <c r="D53" s="15" t="s">
        <v>7</v>
      </c>
      <c r="E53" s="15" t="s">
        <v>8</v>
      </c>
      <c r="F53" s="15" t="s">
        <v>9</v>
      </c>
      <c r="G53" s="81" t="s">
        <v>10</v>
      </c>
      <c r="H53" s="127" t="s">
        <v>11</v>
      </c>
    </row>
    <row r="54" spans="1:8" s="5" customFormat="1" ht="12.75" customHeight="1">
      <c r="A54" s="187" t="s">
        <v>52</v>
      </c>
      <c r="B54" s="190" t="s">
        <v>197</v>
      </c>
      <c r="C54" s="35" t="s">
        <v>12</v>
      </c>
      <c r="D54" s="36">
        <v>0</v>
      </c>
      <c r="E54" s="36">
        <v>0</v>
      </c>
      <c r="F54" s="56">
        <v>0</v>
      </c>
      <c r="G54" s="164">
        <f>SUM(F54:F57)/SUM(D54:D57)</f>
        <v>1.7043864401089557</v>
      </c>
      <c r="H54" s="167"/>
    </row>
    <row r="55" spans="1:8" s="5" customFormat="1" ht="12.75">
      <c r="A55" s="188"/>
      <c r="B55" s="191"/>
      <c r="C55" s="37" t="s">
        <v>13</v>
      </c>
      <c r="D55" s="38">
        <f>D60+D70+D80+D90</f>
        <v>11664.5</v>
      </c>
      <c r="E55" s="38">
        <f>E60+E70+E80+E90</f>
        <v>20160.200000000004</v>
      </c>
      <c r="F55" s="57">
        <f>F60+F70+F80+F90</f>
        <v>20160.200000000004</v>
      </c>
      <c r="G55" s="165"/>
      <c r="H55" s="168"/>
    </row>
    <row r="56" spans="1:8" s="5" customFormat="1" ht="12.75">
      <c r="A56" s="188"/>
      <c r="B56" s="191"/>
      <c r="C56" s="37" t="s">
        <v>14</v>
      </c>
      <c r="D56" s="38">
        <f>D61+D71+D81</f>
        <v>1441.8</v>
      </c>
      <c r="E56" s="38">
        <f>E61+E71+E81</f>
        <v>2178</v>
      </c>
      <c r="F56" s="57">
        <f>F61+F71+F81</f>
        <v>2178</v>
      </c>
      <c r="G56" s="165"/>
      <c r="H56" s="168"/>
    </row>
    <row r="57" spans="1:8" s="5" customFormat="1" ht="18" customHeight="1">
      <c r="A57" s="188"/>
      <c r="B57" s="191"/>
      <c r="C57" s="37" t="s">
        <v>15</v>
      </c>
      <c r="D57" s="49">
        <v>0</v>
      </c>
      <c r="E57" s="49">
        <v>0</v>
      </c>
      <c r="F57" s="58">
        <v>0</v>
      </c>
      <c r="G57" s="165"/>
      <c r="H57" s="168"/>
    </row>
    <row r="58" spans="1:8" s="5" customFormat="1" ht="18" customHeight="1" thickBot="1">
      <c r="A58" s="189"/>
      <c r="B58" s="192"/>
      <c r="C58" s="59" t="s">
        <v>53</v>
      </c>
      <c r="D58" s="60">
        <f>SUM(D54:D57)</f>
        <v>13106.3</v>
      </c>
      <c r="E58" s="40">
        <f>SUM(E54:E57)</f>
        <v>22338.200000000004</v>
      </c>
      <c r="F58" s="40">
        <f>SUM(F54:F57)</f>
        <v>22338.200000000004</v>
      </c>
      <c r="G58" s="166"/>
      <c r="H58" s="169"/>
    </row>
    <row r="59" spans="1:8" s="5" customFormat="1" ht="12.75" customHeight="1">
      <c r="A59" s="187" t="s">
        <v>16</v>
      </c>
      <c r="B59" s="190" t="s">
        <v>54</v>
      </c>
      <c r="C59" s="35" t="s">
        <v>12</v>
      </c>
      <c r="D59" s="36">
        <v>0</v>
      </c>
      <c r="E59" s="36">
        <v>0</v>
      </c>
      <c r="F59" s="56">
        <v>0</v>
      </c>
      <c r="G59" s="164">
        <f>SUM(F59:F62)/SUM(D59:D62)</f>
        <v>1.3868067250877743</v>
      </c>
      <c r="H59" s="167"/>
    </row>
    <row r="60" spans="1:8" s="5" customFormat="1" ht="12.75">
      <c r="A60" s="188"/>
      <c r="B60" s="191"/>
      <c r="C60" s="37" t="s">
        <v>13</v>
      </c>
      <c r="D60" s="38">
        <f aca="true" t="shared" si="5" ref="D60:F61">D65</f>
        <v>3117.9</v>
      </c>
      <c r="E60" s="38">
        <f t="shared" si="5"/>
        <v>4324</v>
      </c>
      <c r="F60" s="57">
        <f t="shared" si="5"/>
        <v>4324</v>
      </c>
      <c r="G60" s="165"/>
      <c r="H60" s="168"/>
    </row>
    <row r="61" spans="1:8" s="5" customFormat="1" ht="12.75">
      <c r="A61" s="188"/>
      <c r="B61" s="191"/>
      <c r="C61" s="37" t="s">
        <v>14</v>
      </c>
      <c r="D61" s="38">
        <f t="shared" si="5"/>
        <v>385.4</v>
      </c>
      <c r="E61" s="38">
        <f t="shared" si="5"/>
        <v>534.4</v>
      </c>
      <c r="F61" s="57">
        <f t="shared" si="5"/>
        <v>534.4</v>
      </c>
      <c r="G61" s="165"/>
      <c r="H61" s="168"/>
    </row>
    <row r="62" spans="1:8" s="5" customFormat="1" ht="18" customHeight="1">
      <c r="A62" s="188"/>
      <c r="B62" s="191"/>
      <c r="C62" s="37" t="s">
        <v>15</v>
      </c>
      <c r="D62" s="49">
        <v>0</v>
      </c>
      <c r="E62" s="49">
        <v>0</v>
      </c>
      <c r="F62" s="58">
        <v>0</v>
      </c>
      <c r="G62" s="165"/>
      <c r="H62" s="168"/>
    </row>
    <row r="63" spans="1:8" s="5" customFormat="1" ht="18" customHeight="1" thickBot="1">
      <c r="A63" s="189"/>
      <c r="B63" s="192"/>
      <c r="C63" s="59" t="s">
        <v>53</v>
      </c>
      <c r="D63" s="60">
        <f>D68</f>
        <v>3503.3</v>
      </c>
      <c r="E63" s="40">
        <f>E68</f>
        <v>4858.4</v>
      </c>
      <c r="F63" s="40">
        <f>F68</f>
        <v>4858.4</v>
      </c>
      <c r="G63" s="166"/>
      <c r="H63" s="169"/>
    </row>
    <row r="64" spans="1:8" s="5" customFormat="1" ht="20.25" customHeight="1">
      <c r="A64" s="156" t="s">
        <v>17</v>
      </c>
      <c r="B64" s="159" t="s">
        <v>55</v>
      </c>
      <c r="C64" s="46" t="s">
        <v>12</v>
      </c>
      <c r="D64" s="47">
        <v>0</v>
      </c>
      <c r="E64" s="47">
        <v>0</v>
      </c>
      <c r="F64" s="47">
        <v>0</v>
      </c>
      <c r="G64" s="162">
        <f>SUM(F64:F68)/SUM(D64:D68)</f>
        <v>1.3868067250877743</v>
      </c>
      <c r="H64" s="171"/>
    </row>
    <row r="65" spans="1:8" s="5" customFormat="1" ht="12.75">
      <c r="A65" s="156"/>
      <c r="B65" s="159"/>
      <c r="C65" s="18" t="s">
        <v>13</v>
      </c>
      <c r="D65" s="19">
        <v>3117.9</v>
      </c>
      <c r="E65" s="19">
        <v>4324</v>
      </c>
      <c r="F65" s="19">
        <v>4324</v>
      </c>
      <c r="G65" s="162"/>
      <c r="H65" s="171"/>
    </row>
    <row r="66" spans="1:8" s="5" customFormat="1" ht="12.75">
      <c r="A66" s="156"/>
      <c r="B66" s="159"/>
      <c r="C66" s="18" t="s">
        <v>14</v>
      </c>
      <c r="D66" s="19">
        <v>385.4</v>
      </c>
      <c r="E66" s="19">
        <v>534.4</v>
      </c>
      <c r="F66" s="19">
        <v>534.4</v>
      </c>
      <c r="G66" s="162"/>
      <c r="H66" s="171"/>
    </row>
    <row r="67" spans="1:8" s="5" customFormat="1" ht="12.75">
      <c r="A67" s="156"/>
      <c r="B67" s="159"/>
      <c r="C67" s="61" t="s">
        <v>15</v>
      </c>
      <c r="D67" s="62">
        <v>0</v>
      </c>
      <c r="E67" s="62">
        <v>0</v>
      </c>
      <c r="F67" s="62">
        <v>0</v>
      </c>
      <c r="G67" s="162"/>
      <c r="H67" s="171"/>
    </row>
    <row r="68" spans="1:16" s="5" customFormat="1" ht="41.25" customHeight="1" thickBot="1">
      <c r="A68" s="157"/>
      <c r="B68" s="160"/>
      <c r="C68" s="20" t="s">
        <v>53</v>
      </c>
      <c r="D68" s="21">
        <f>SUM(D64:D67)</f>
        <v>3503.3</v>
      </c>
      <c r="E68" s="21">
        <f>SUM(E64:E67)</f>
        <v>4858.4</v>
      </c>
      <c r="F68" s="21">
        <f>SUM(F64:F67)</f>
        <v>4858.4</v>
      </c>
      <c r="G68" s="163"/>
      <c r="H68" s="172"/>
      <c r="P68" s="22"/>
    </row>
    <row r="69" spans="1:8" s="4" customFormat="1" ht="12.75" customHeight="1">
      <c r="A69" s="291" t="s">
        <v>19</v>
      </c>
      <c r="B69" s="190" t="s">
        <v>198</v>
      </c>
      <c r="C69" s="35" t="s">
        <v>12</v>
      </c>
      <c r="D69" s="36">
        <f>D74+D94+D99</f>
        <v>0</v>
      </c>
      <c r="E69" s="36">
        <f>E74+E94+E99</f>
        <v>0</v>
      </c>
      <c r="F69" s="36">
        <f>F74+F94+F99</f>
        <v>0</v>
      </c>
      <c r="G69" s="164">
        <f>SUM(F69:F73)/SUM(D69:D73)</f>
        <v>0.997670664206642</v>
      </c>
      <c r="H69" s="194"/>
    </row>
    <row r="70" spans="1:8" s="4" customFormat="1" ht="12.75">
      <c r="A70" s="292"/>
      <c r="B70" s="191"/>
      <c r="C70" s="37" t="s">
        <v>13</v>
      </c>
      <c r="D70" s="38">
        <f aca="true" t="shared" si="6" ref="D70:F71">D75</f>
        <v>3859</v>
      </c>
      <c r="E70" s="38">
        <f t="shared" si="6"/>
        <v>3850.1</v>
      </c>
      <c r="F70" s="38">
        <f t="shared" si="6"/>
        <v>3850.1</v>
      </c>
      <c r="G70" s="165"/>
      <c r="H70" s="195"/>
    </row>
    <row r="71" spans="1:8" s="4" customFormat="1" ht="12.75">
      <c r="A71" s="292"/>
      <c r="B71" s="191"/>
      <c r="C71" s="37" t="s">
        <v>14</v>
      </c>
      <c r="D71" s="38">
        <f t="shared" si="6"/>
        <v>477</v>
      </c>
      <c r="E71" s="38">
        <f t="shared" si="6"/>
        <v>475.8</v>
      </c>
      <c r="F71" s="38">
        <f t="shared" si="6"/>
        <v>475.8</v>
      </c>
      <c r="G71" s="165"/>
      <c r="H71" s="195"/>
    </row>
    <row r="72" spans="1:8" s="4" customFormat="1" ht="12.75">
      <c r="A72" s="292"/>
      <c r="B72" s="191"/>
      <c r="C72" s="48" t="s">
        <v>15</v>
      </c>
      <c r="D72" s="49">
        <v>0</v>
      </c>
      <c r="E72" s="49">
        <v>0</v>
      </c>
      <c r="F72" s="49">
        <v>0</v>
      </c>
      <c r="G72" s="165"/>
      <c r="H72" s="195"/>
    </row>
    <row r="73" spans="1:8" s="4" customFormat="1" ht="23.25" customHeight="1">
      <c r="A73" s="293"/>
      <c r="B73" s="197"/>
      <c r="C73" s="63" t="s">
        <v>53</v>
      </c>
      <c r="D73" s="38">
        <f>SUM(D69:D72)</f>
        <v>4336</v>
      </c>
      <c r="E73" s="38">
        <f>SUM(E69:E72)</f>
        <v>4325.9</v>
      </c>
      <c r="F73" s="38">
        <f>SUM(F69:F72)</f>
        <v>4325.9</v>
      </c>
      <c r="G73" s="193"/>
      <c r="H73" s="196"/>
    </row>
    <row r="74" spans="1:8" ht="23.25" customHeight="1">
      <c r="A74" s="156" t="s">
        <v>20</v>
      </c>
      <c r="B74" s="159" t="s">
        <v>199</v>
      </c>
      <c r="C74" s="46" t="s">
        <v>12</v>
      </c>
      <c r="D74" s="47">
        <v>0</v>
      </c>
      <c r="E74" s="47">
        <v>0</v>
      </c>
      <c r="F74" s="47">
        <v>0</v>
      </c>
      <c r="G74" s="162">
        <f>SUM(F74:F78)/SUM(D74:D78)</f>
        <v>0.997670664206642</v>
      </c>
      <c r="H74" s="171"/>
    </row>
    <row r="75" spans="1:8" ht="15.75" customHeight="1">
      <c r="A75" s="156"/>
      <c r="B75" s="159"/>
      <c r="C75" s="18" t="s">
        <v>13</v>
      </c>
      <c r="D75" s="19">
        <v>3859</v>
      </c>
      <c r="E75" s="19">
        <v>3850.1</v>
      </c>
      <c r="F75" s="19">
        <v>3850.1</v>
      </c>
      <c r="G75" s="162"/>
      <c r="H75" s="171"/>
    </row>
    <row r="76" spans="1:8" ht="16.5" customHeight="1">
      <c r="A76" s="156"/>
      <c r="B76" s="159"/>
      <c r="C76" s="18" t="s">
        <v>14</v>
      </c>
      <c r="D76" s="19">
        <v>477</v>
      </c>
      <c r="E76" s="19">
        <v>475.8</v>
      </c>
      <c r="F76" s="19">
        <v>475.8</v>
      </c>
      <c r="G76" s="162"/>
      <c r="H76" s="171"/>
    </row>
    <row r="77" spans="1:8" ht="16.5" customHeight="1">
      <c r="A77" s="156"/>
      <c r="B77" s="159"/>
      <c r="C77" s="61" t="s">
        <v>83</v>
      </c>
      <c r="D77" s="62">
        <v>0</v>
      </c>
      <c r="E77" s="62">
        <v>0</v>
      </c>
      <c r="F77" s="62">
        <v>0</v>
      </c>
      <c r="G77" s="162"/>
      <c r="H77" s="171"/>
    </row>
    <row r="78" spans="1:8" ht="15" customHeight="1" thickBot="1">
      <c r="A78" s="157"/>
      <c r="B78" s="160"/>
      <c r="C78" s="20" t="s">
        <v>53</v>
      </c>
      <c r="D78" s="21">
        <f>SUM(D74:D77)</f>
        <v>4336</v>
      </c>
      <c r="E78" s="21">
        <f>SUM(E74:E77)</f>
        <v>4325.9</v>
      </c>
      <c r="F78" s="21">
        <f>SUM(F74:F77)</f>
        <v>4325.9</v>
      </c>
      <c r="G78" s="163"/>
      <c r="H78" s="172"/>
    </row>
    <row r="79" spans="1:8" s="4" customFormat="1" ht="12.75" customHeight="1">
      <c r="A79" s="291" t="s">
        <v>21</v>
      </c>
      <c r="B79" s="190" t="s">
        <v>200</v>
      </c>
      <c r="C79" s="35" t="s">
        <v>12</v>
      </c>
      <c r="D79" s="36">
        <f>D84+D104+D109</f>
        <v>0</v>
      </c>
      <c r="E79" s="36">
        <f>E84+E104+E109</f>
        <v>0</v>
      </c>
      <c r="F79" s="36">
        <f>F84+F104+F109</f>
        <v>0</v>
      </c>
      <c r="G79" s="164">
        <f>SUM(F79:F83)/SUM(D79:D83)</f>
        <v>1.2229732046424715</v>
      </c>
      <c r="H79" s="194"/>
    </row>
    <row r="80" spans="1:8" s="4" customFormat="1" ht="12.75">
      <c r="A80" s="292"/>
      <c r="B80" s="191"/>
      <c r="C80" s="37" t="s">
        <v>13</v>
      </c>
      <c r="D80" s="38">
        <f aca="true" t="shared" si="7" ref="D80:F81">D85</f>
        <v>4687.6</v>
      </c>
      <c r="E80" s="38">
        <f t="shared" si="7"/>
        <v>9448.7</v>
      </c>
      <c r="F80" s="38">
        <f t="shared" si="7"/>
        <v>9448.7</v>
      </c>
      <c r="G80" s="165"/>
      <c r="H80" s="195"/>
    </row>
    <row r="81" spans="1:8" s="4" customFormat="1" ht="12.75">
      <c r="A81" s="292"/>
      <c r="B81" s="191"/>
      <c r="C81" s="37" t="s">
        <v>14</v>
      </c>
      <c r="D81" s="38">
        <f t="shared" si="7"/>
        <v>579.4</v>
      </c>
      <c r="E81" s="38">
        <f t="shared" si="7"/>
        <v>1167.8</v>
      </c>
      <c r="F81" s="38">
        <f t="shared" si="7"/>
        <v>1167.8</v>
      </c>
      <c r="G81" s="165"/>
      <c r="H81" s="195"/>
    </row>
    <row r="82" spans="1:8" s="4" customFormat="1" ht="12.75">
      <c r="A82" s="292"/>
      <c r="B82" s="191"/>
      <c r="C82" s="48" t="s">
        <v>15</v>
      </c>
      <c r="D82" s="49">
        <f>D88+D107+D113</f>
        <v>41397.8</v>
      </c>
      <c r="E82" s="49">
        <f>E88+E107+E113</f>
        <v>46453.3</v>
      </c>
      <c r="F82" s="49">
        <f>F88+F107+F113</f>
        <v>46453.3</v>
      </c>
      <c r="G82" s="165"/>
      <c r="H82" s="195"/>
    </row>
    <row r="83" spans="1:8" s="4" customFormat="1" ht="23.25" customHeight="1">
      <c r="A83" s="293"/>
      <c r="B83" s="197"/>
      <c r="C83" s="63" t="s">
        <v>53</v>
      </c>
      <c r="D83" s="38">
        <f>SUM(D79:D82)</f>
        <v>46664.8</v>
      </c>
      <c r="E83" s="38">
        <f>SUM(E79:E82)</f>
        <v>57069.8</v>
      </c>
      <c r="F83" s="38">
        <f>SUM(F79:F82)</f>
        <v>57069.8</v>
      </c>
      <c r="G83" s="193"/>
      <c r="H83" s="196"/>
    </row>
    <row r="84" spans="1:8" ht="23.25" customHeight="1">
      <c r="A84" s="156" t="s">
        <v>22</v>
      </c>
      <c r="B84" s="159" t="s">
        <v>201</v>
      </c>
      <c r="C84" s="46" t="s">
        <v>12</v>
      </c>
      <c r="D84" s="47">
        <v>0</v>
      </c>
      <c r="E84" s="47">
        <v>0</v>
      </c>
      <c r="F84" s="47">
        <v>0</v>
      </c>
      <c r="G84" s="162">
        <f>SUM(F84:F88)/SUM(D84:D88)</f>
        <v>2.015663565597114</v>
      </c>
      <c r="H84" s="171"/>
    </row>
    <row r="85" spans="1:8" ht="15.75" customHeight="1">
      <c r="A85" s="156"/>
      <c r="B85" s="159"/>
      <c r="C85" s="18" t="s">
        <v>13</v>
      </c>
      <c r="D85" s="19">
        <v>4687.6</v>
      </c>
      <c r="E85" s="19">
        <v>9448.7</v>
      </c>
      <c r="F85" s="19">
        <v>9448.7</v>
      </c>
      <c r="G85" s="162"/>
      <c r="H85" s="171"/>
    </row>
    <row r="86" spans="1:8" ht="16.5" customHeight="1">
      <c r="A86" s="156"/>
      <c r="B86" s="159"/>
      <c r="C86" s="18" t="s">
        <v>14</v>
      </c>
      <c r="D86" s="19">
        <v>579.4</v>
      </c>
      <c r="E86" s="19">
        <v>1167.8</v>
      </c>
      <c r="F86" s="19">
        <v>1167.8</v>
      </c>
      <c r="G86" s="162"/>
      <c r="H86" s="171"/>
    </row>
    <row r="87" spans="1:13" ht="16.5" customHeight="1">
      <c r="A87" s="156"/>
      <c r="B87" s="159"/>
      <c r="C87" s="61" t="s">
        <v>83</v>
      </c>
      <c r="D87" s="62">
        <v>0</v>
      </c>
      <c r="E87" s="62">
        <v>0</v>
      </c>
      <c r="F87" s="62">
        <v>0</v>
      </c>
      <c r="G87" s="162"/>
      <c r="H87" s="171"/>
      <c r="M87" s="5"/>
    </row>
    <row r="88" spans="1:8" ht="15" customHeight="1" thickBot="1">
      <c r="A88" s="157"/>
      <c r="B88" s="160"/>
      <c r="C88" s="20" t="s">
        <v>53</v>
      </c>
      <c r="D88" s="21">
        <f>SUM(D84:D87)</f>
        <v>5267</v>
      </c>
      <c r="E88" s="21">
        <f>SUM(E84:E87)</f>
        <v>10616.5</v>
      </c>
      <c r="F88" s="21">
        <f>SUM(F84:F87)</f>
        <v>10616.5</v>
      </c>
      <c r="G88" s="163"/>
      <c r="H88" s="172"/>
    </row>
    <row r="89" spans="1:8" ht="12.75" customHeight="1">
      <c r="A89" s="243" t="s">
        <v>23</v>
      </c>
      <c r="B89" s="194" t="s">
        <v>193</v>
      </c>
      <c r="C89" s="35" t="s">
        <v>12</v>
      </c>
      <c r="D89" s="36">
        <v>0</v>
      </c>
      <c r="E89" s="36">
        <v>0</v>
      </c>
      <c r="F89" s="36">
        <v>0</v>
      </c>
      <c r="G89" s="164" t="e">
        <f>SUM(F89:F93)/SUM(D89:D93)</f>
        <v>#DIV/0!</v>
      </c>
      <c r="H89" s="167"/>
    </row>
    <row r="90" spans="1:8" ht="12.75">
      <c r="A90" s="244"/>
      <c r="B90" s="195"/>
      <c r="C90" s="37" t="s">
        <v>13</v>
      </c>
      <c r="D90" s="38">
        <f>D95</f>
        <v>0</v>
      </c>
      <c r="E90" s="38">
        <f>E95</f>
        <v>2537.4</v>
      </c>
      <c r="F90" s="38">
        <f>F95</f>
        <v>2537.4</v>
      </c>
      <c r="G90" s="165"/>
      <c r="H90" s="168"/>
    </row>
    <row r="91" spans="1:8" ht="12.75">
      <c r="A91" s="244"/>
      <c r="B91" s="195"/>
      <c r="C91" s="37" t="s">
        <v>14</v>
      </c>
      <c r="D91" s="38">
        <f>D96</f>
        <v>0</v>
      </c>
      <c r="E91" s="38">
        <f>E96+E106</f>
        <v>3942</v>
      </c>
      <c r="F91" s="38">
        <f>F96+F106</f>
        <v>3942</v>
      </c>
      <c r="G91" s="165"/>
      <c r="H91" s="168"/>
    </row>
    <row r="92" spans="1:8" ht="12.75" customHeight="1">
      <c r="A92" s="244"/>
      <c r="B92" s="195"/>
      <c r="C92" s="37" t="s">
        <v>15</v>
      </c>
      <c r="D92" s="38">
        <v>0</v>
      </c>
      <c r="E92" s="38">
        <v>0</v>
      </c>
      <c r="F92" s="38">
        <v>0</v>
      </c>
      <c r="G92" s="165"/>
      <c r="H92" s="168"/>
    </row>
    <row r="93" spans="1:8" ht="12.75" customHeight="1" thickBot="1">
      <c r="A93" s="245"/>
      <c r="B93" s="295"/>
      <c r="C93" s="135" t="s">
        <v>53</v>
      </c>
      <c r="D93" s="45">
        <f>D89+D90+D91+D92</f>
        <v>0</v>
      </c>
      <c r="E93" s="45">
        <f>E89+E90+E91+E92</f>
        <v>6479.4</v>
      </c>
      <c r="F93" s="45">
        <f>F89+F90+F91+F92</f>
        <v>6479.4</v>
      </c>
      <c r="G93" s="166"/>
      <c r="H93" s="169"/>
    </row>
    <row r="94" spans="1:8" ht="12.75" customHeight="1">
      <c r="A94" s="155" t="s">
        <v>24</v>
      </c>
      <c r="B94" s="158" t="s">
        <v>201</v>
      </c>
      <c r="C94" s="16" t="s">
        <v>12</v>
      </c>
      <c r="D94" s="17">
        <v>0</v>
      </c>
      <c r="E94" s="17">
        <v>0</v>
      </c>
      <c r="F94" s="17">
        <v>0</v>
      </c>
      <c r="G94" s="161" t="e">
        <f>SUM(F94:F97)/SUM(D94:D97)</f>
        <v>#DIV/0!</v>
      </c>
      <c r="H94" s="170"/>
    </row>
    <row r="95" spans="1:8" ht="12.75">
      <c r="A95" s="156"/>
      <c r="B95" s="159"/>
      <c r="C95" s="18" t="s">
        <v>13</v>
      </c>
      <c r="D95" s="19">
        <v>0</v>
      </c>
      <c r="E95" s="19">
        <v>2537.4</v>
      </c>
      <c r="F95" s="19">
        <v>2537.4</v>
      </c>
      <c r="G95" s="162"/>
      <c r="H95" s="171"/>
    </row>
    <row r="96" spans="1:8" ht="12.75">
      <c r="A96" s="156"/>
      <c r="B96" s="159"/>
      <c r="C96" s="18" t="s">
        <v>14</v>
      </c>
      <c r="D96" s="19">
        <v>0</v>
      </c>
      <c r="E96" s="19">
        <v>0</v>
      </c>
      <c r="F96" s="19">
        <v>0</v>
      </c>
      <c r="G96" s="162"/>
      <c r="H96" s="171"/>
    </row>
    <row r="97" spans="1:8" ht="12.75" customHeight="1">
      <c r="A97" s="156"/>
      <c r="B97" s="159"/>
      <c r="C97" s="18" t="s">
        <v>15</v>
      </c>
      <c r="D97" s="19">
        <v>0</v>
      </c>
      <c r="E97" s="19">
        <v>0</v>
      </c>
      <c r="F97" s="19">
        <v>0</v>
      </c>
      <c r="G97" s="162"/>
      <c r="H97" s="171"/>
    </row>
    <row r="98" spans="1:11" ht="19.5" customHeight="1" thickBot="1">
      <c r="A98" s="157"/>
      <c r="B98" s="160"/>
      <c r="C98" s="82" t="s">
        <v>53</v>
      </c>
      <c r="D98" s="83">
        <f>SUM(D94:D97)</f>
        <v>0</v>
      </c>
      <c r="E98" s="83">
        <f>SUM(E94:E97)</f>
        <v>2537.4</v>
      </c>
      <c r="F98" s="83">
        <f>SUM(F94:F97)</f>
        <v>2537.4</v>
      </c>
      <c r="G98" s="163"/>
      <c r="H98" s="172"/>
      <c r="K98" s="5"/>
    </row>
    <row r="99" spans="1:8" ht="12.75">
      <c r="A99" s="178" t="s">
        <v>25</v>
      </c>
      <c r="B99" s="181" t="s">
        <v>202</v>
      </c>
      <c r="C99" s="35" t="s">
        <v>12</v>
      </c>
      <c r="D99" s="36">
        <v>0</v>
      </c>
      <c r="E99" s="36">
        <v>0</v>
      </c>
      <c r="F99" s="36">
        <v>0</v>
      </c>
      <c r="G99" s="164">
        <f>SUM(F99:F103)/SUM(D99:D103)</f>
        <v>0.9918628981367698</v>
      </c>
      <c r="H99" s="167"/>
    </row>
    <row r="100" spans="1:8" ht="12.75">
      <c r="A100" s="179"/>
      <c r="B100" s="182"/>
      <c r="C100" s="37" t="s">
        <v>13</v>
      </c>
      <c r="D100" s="38">
        <f aca="true" t="shared" si="8" ref="D100:F101">D105</f>
        <v>32156.4</v>
      </c>
      <c r="E100" s="38">
        <f t="shared" si="8"/>
        <v>31894.8</v>
      </c>
      <c r="F100" s="38">
        <f t="shared" si="8"/>
        <v>31894.8</v>
      </c>
      <c r="G100" s="165"/>
      <c r="H100" s="168"/>
    </row>
    <row r="101" spans="1:8" ht="12.75">
      <c r="A101" s="179"/>
      <c r="B101" s="182"/>
      <c r="C101" s="37" t="s">
        <v>14</v>
      </c>
      <c r="D101" s="38">
        <f t="shared" si="8"/>
        <v>3974.4</v>
      </c>
      <c r="E101" s="38">
        <f t="shared" si="8"/>
        <v>3942</v>
      </c>
      <c r="F101" s="38">
        <f t="shared" si="8"/>
        <v>3942</v>
      </c>
      <c r="G101" s="165"/>
      <c r="H101" s="168"/>
    </row>
    <row r="102" spans="1:8" ht="12.75">
      <c r="A102" s="179"/>
      <c r="B102" s="182"/>
      <c r="C102" s="48" t="s">
        <v>15</v>
      </c>
      <c r="D102" s="49">
        <v>0</v>
      </c>
      <c r="E102" s="49">
        <v>0</v>
      </c>
      <c r="F102" s="49">
        <v>0</v>
      </c>
      <c r="G102" s="165"/>
      <c r="H102" s="168"/>
    </row>
    <row r="103" spans="1:8" ht="25.5" customHeight="1" thickBot="1">
      <c r="A103" s="180"/>
      <c r="B103" s="183"/>
      <c r="C103" s="39" t="s">
        <v>53</v>
      </c>
      <c r="D103" s="40">
        <f>SUM(D99:D102)</f>
        <v>36130.8</v>
      </c>
      <c r="E103" s="40">
        <f>SUM(E99:E102)</f>
        <v>35836.8</v>
      </c>
      <c r="F103" s="40">
        <f>SUM(F99:F102)</f>
        <v>35836.8</v>
      </c>
      <c r="G103" s="165"/>
      <c r="H103" s="294"/>
    </row>
    <row r="104" spans="1:8" s="4" customFormat="1" ht="12.75" customHeight="1">
      <c r="A104" s="296" t="s">
        <v>28</v>
      </c>
      <c r="B104" s="181" t="s">
        <v>203</v>
      </c>
      <c r="C104" s="35" t="s">
        <v>12</v>
      </c>
      <c r="D104" s="36">
        <f aca="true" t="shared" si="9" ref="D104:F106">D109</f>
        <v>0</v>
      </c>
      <c r="E104" s="36">
        <f t="shared" si="9"/>
        <v>0</v>
      </c>
      <c r="F104" s="36">
        <f t="shared" si="9"/>
        <v>0</v>
      </c>
      <c r="G104" s="301">
        <f>SUM(F104:F107)/SUM(D104:D107)</f>
        <v>0.9918628981367698</v>
      </c>
      <c r="H104" s="300"/>
    </row>
    <row r="105" spans="1:8" s="4" customFormat="1" ht="12.75">
      <c r="A105" s="297"/>
      <c r="B105" s="182"/>
      <c r="C105" s="37" t="s">
        <v>13</v>
      </c>
      <c r="D105" s="38">
        <f t="shared" si="9"/>
        <v>32156.4</v>
      </c>
      <c r="E105" s="38">
        <f t="shared" si="9"/>
        <v>31894.8</v>
      </c>
      <c r="F105" s="38">
        <f t="shared" si="9"/>
        <v>31894.8</v>
      </c>
      <c r="G105" s="302"/>
      <c r="H105" s="168"/>
    </row>
    <row r="106" spans="1:8" s="4" customFormat="1" ht="12.75">
      <c r="A106" s="297"/>
      <c r="B106" s="182"/>
      <c r="C106" s="37" t="s">
        <v>14</v>
      </c>
      <c r="D106" s="38">
        <f t="shared" si="9"/>
        <v>3974.4</v>
      </c>
      <c r="E106" s="38">
        <f t="shared" si="9"/>
        <v>3942</v>
      </c>
      <c r="F106" s="38">
        <f t="shared" si="9"/>
        <v>3942</v>
      </c>
      <c r="G106" s="302"/>
      <c r="H106" s="168"/>
    </row>
    <row r="107" spans="1:8" s="4" customFormat="1" ht="12.75">
      <c r="A107" s="297"/>
      <c r="B107" s="182"/>
      <c r="C107" s="48" t="s">
        <v>15</v>
      </c>
      <c r="D107" s="49">
        <v>0</v>
      </c>
      <c r="E107" s="49">
        <v>0</v>
      </c>
      <c r="F107" s="49">
        <v>0</v>
      </c>
      <c r="G107" s="302"/>
      <c r="H107" s="168"/>
    </row>
    <row r="108" spans="1:8" s="4" customFormat="1" ht="12.75">
      <c r="A108" s="298"/>
      <c r="B108" s="299"/>
      <c r="C108" s="37" t="s">
        <v>53</v>
      </c>
      <c r="D108" s="38">
        <f>D113</f>
        <v>36130.8</v>
      </c>
      <c r="E108" s="38">
        <f>E113</f>
        <v>35836.8</v>
      </c>
      <c r="F108" s="38">
        <f>F113</f>
        <v>35836.8</v>
      </c>
      <c r="G108" s="303"/>
      <c r="H108" s="294"/>
    </row>
    <row r="109" spans="1:8" ht="23.25" customHeight="1">
      <c r="A109" s="156" t="s">
        <v>29</v>
      </c>
      <c r="B109" s="159" t="s">
        <v>204</v>
      </c>
      <c r="C109" s="46" t="s">
        <v>12</v>
      </c>
      <c r="D109" s="47">
        <v>0</v>
      </c>
      <c r="E109" s="47">
        <v>0</v>
      </c>
      <c r="F109" s="47">
        <v>0</v>
      </c>
      <c r="G109" s="162">
        <f>SUM(F109:F113)/SUM(D109:D113)</f>
        <v>0.9918628981367698</v>
      </c>
      <c r="H109" s="171"/>
    </row>
    <row r="110" spans="1:8" ht="15.75" customHeight="1">
      <c r="A110" s="156"/>
      <c r="B110" s="159"/>
      <c r="C110" s="18" t="s">
        <v>13</v>
      </c>
      <c r="D110" s="19">
        <v>32156.4</v>
      </c>
      <c r="E110" s="19">
        <v>31894.8</v>
      </c>
      <c r="F110" s="19">
        <v>31894.8</v>
      </c>
      <c r="G110" s="162"/>
      <c r="H110" s="171"/>
    </row>
    <row r="111" spans="1:8" ht="16.5" customHeight="1">
      <c r="A111" s="156"/>
      <c r="B111" s="159"/>
      <c r="C111" s="18" t="s">
        <v>14</v>
      </c>
      <c r="D111" s="19">
        <v>3974.4</v>
      </c>
      <c r="E111" s="19">
        <v>3942</v>
      </c>
      <c r="F111" s="19">
        <v>3942</v>
      </c>
      <c r="G111" s="162"/>
      <c r="H111" s="171"/>
    </row>
    <row r="112" spans="1:8" ht="16.5" customHeight="1">
      <c r="A112" s="156"/>
      <c r="B112" s="159"/>
      <c r="C112" s="61" t="s">
        <v>15</v>
      </c>
      <c r="D112" s="62">
        <v>0</v>
      </c>
      <c r="E112" s="62">
        <v>0</v>
      </c>
      <c r="F112" s="62">
        <v>0</v>
      </c>
      <c r="G112" s="162"/>
      <c r="H112" s="171"/>
    </row>
    <row r="113" spans="1:13" ht="26.25" customHeight="1" thickBot="1">
      <c r="A113" s="157"/>
      <c r="B113" s="160"/>
      <c r="C113" s="20" t="s">
        <v>53</v>
      </c>
      <c r="D113" s="21">
        <f>SUM(D109:D112)</f>
        <v>36130.8</v>
      </c>
      <c r="E113" s="21">
        <f>SUM(E109:E112)</f>
        <v>35836.8</v>
      </c>
      <c r="F113" s="21">
        <f>SUM(F109:F112)</f>
        <v>35836.8</v>
      </c>
      <c r="G113" s="163"/>
      <c r="H113" s="172"/>
      <c r="M113" s="5"/>
    </row>
    <row r="114" spans="1:8" s="4" customFormat="1" ht="12.75">
      <c r="A114" s="179" t="s">
        <v>30</v>
      </c>
      <c r="B114" s="182" t="s">
        <v>56</v>
      </c>
      <c r="C114" s="37" t="s">
        <v>13</v>
      </c>
      <c r="D114" s="38">
        <f aca="true" t="shared" si="10" ref="D114:F115">D119+D127</f>
        <v>126312.8</v>
      </c>
      <c r="E114" s="38">
        <f t="shared" si="10"/>
        <v>0</v>
      </c>
      <c r="F114" s="38">
        <f t="shared" si="10"/>
        <v>0</v>
      </c>
      <c r="G114" s="165"/>
      <c r="H114" s="168"/>
    </row>
    <row r="115" spans="1:8" s="4" customFormat="1" ht="12.75">
      <c r="A115" s="179"/>
      <c r="B115" s="182"/>
      <c r="C115" s="37" t="s">
        <v>14</v>
      </c>
      <c r="D115" s="38">
        <f t="shared" si="10"/>
        <v>10038</v>
      </c>
      <c r="E115" s="38">
        <f t="shared" si="10"/>
        <v>0</v>
      </c>
      <c r="F115" s="38">
        <f t="shared" si="10"/>
        <v>0</v>
      </c>
      <c r="G115" s="165"/>
      <c r="H115" s="168"/>
    </row>
    <row r="116" spans="1:8" s="4" customFormat="1" ht="12.75">
      <c r="A116" s="179"/>
      <c r="B116" s="182"/>
      <c r="C116" s="48" t="s">
        <v>15</v>
      </c>
      <c r="D116" s="49">
        <f>D121+D129</f>
        <v>0</v>
      </c>
      <c r="E116" s="49">
        <v>0</v>
      </c>
      <c r="F116" s="49">
        <v>0</v>
      </c>
      <c r="G116" s="165"/>
      <c r="H116" s="168"/>
    </row>
    <row r="117" spans="1:8" s="4" customFormat="1" ht="28.5" customHeight="1" thickBot="1">
      <c r="A117" s="180"/>
      <c r="B117" s="183"/>
      <c r="C117" s="39" t="s">
        <v>53</v>
      </c>
      <c r="D117" s="40">
        <f>D114+D115+D116</f>
        <v>136350.8</v>
      </c>
      <c r="E117" s="40">
        <f>E114+E115+E116</f>
        <v>0</v>
      </c>
      <c r="F117" s="40">
        <f>F114+F115+F116</f>
        <v>0</v>
      </c>
      <c r="G117" s="166"/>
      <c r="H117" s="169"/>
    </row>
    <row r="118" spans="1:8" ht="23.25" customHeight="1">
      <c r="A118" s="244" t="s">
        <v>31</v>
      </c>
      <c r="B118" s="304" t="s">
        <v>205</v>
      </c>
      <c r="C118" s="134" t="s">
        <v>12</v>
      </c>
      <c r="D118" s="64">
        <v>0</v>
      </c>
      <c r="E118" s="64">
        <v>0</v>
      </c>
      <c r="F118" s="64">
        <v>0</v>
      </c>
      <c r="G118" s="164">
        <f>SUM(F118:F122)/SUM(D118:D122)</f>
        <v>0</v>
      </c>
      <c r="H118" s="263"/>
    </row>
    <row r="119" spans="1:8" ht="15.75" customHeight="1">
      <c r="A119" s="244"/>
      <c r="B119" s="304"/>
      <c r="C119" s="37" t="s">
        <v>13</v>
      </c>
      <c r="D119" s="65">
        <f aca="true" t="shared" si="11" ref="D119:F120">D123</f>
        <v>10877.8</v>
      </c>
      <c r="E119" s="65">
        <f t="shared" si="11"/>
        <v>0</v>
      </c>
      <c r="F119" s="65">
        <f t="shared" si="11"/>
        <v>0</v>
      </c>
      <c r="G119" s="165"/>
      <c r="H119" s="264"/>
    </row>
    <row r="120" spans="1:8" ht="16.5" customHeight="1">
      <c r="A120" s="244"/>
      <c r="B120" s="304"/>
      <c r="C120" s="37" t="s">
        <v>14</v>
      </c>
      <c r="D120" s="65">
        <f t="shared" si="11"/>
        <v>0</v>
      </c>
      <c r="E120" s="65">
        <f t="shared" si="11"/>
        <v>0</v>
      </c>
      <c r="F120" s="65">
        <f t="shared" si="11"/>
        <v>0</v>
      </c>
      <c r="G120" s="165"/>
      <c r="H120" s="264"/>
    </row>
    <row r="121" spans="1:8" ht="16.5" customHeight="1">
      <c r="A121" s="244"/>
      <c r="B121" s="304"/>
      <c r="C121" s="48" t="s">
        <v>15</v>
      </c>
      <c r="D121" s="66"/>
      <c r="E121" s="66"/>
      <c r="F121" s="66"/>
      <c r="G121" s="165"/>
      <c r="H121" s="264"/>
    </row>
    <row r="122" spans="1:8" ht="15" customHeight="1" thickBot="1">
      <c r="A122" s="245"/>
      <c r="B122" s="305"/>
      <c r="C122" s="39" t="s">
        <v>53</v>
      </c>
      <c r="D122" s="67">
        <f>D119+D120+D121</f>
        <v>10877.8</v>
      </c>
      <c r="E122" s="67">
        <f>E119+E120+E121</f>
        <v>0</v>
      </c>
      <c r="F122" s="67">
        <f>F119+F120+F121</f>
        <v>0</v>
      </c>
      <c r="G122" s="166"/>
      <c r="H122" s="265"/>
    </row>
    <row r="123" spans="1:8" s="24" customFormat="1" ht="15.75" customHeight="1">
      <c r="A123" s="155" t="s">
        <v>32</v>
      </c>
      <c r="B123" s="278" t="s">
        <v>57</v>
      </c>
      <c r="C123" s="68" t="s">
        <v>13</v>
      </c>
      <c r="D123" s="69">
        <v>10877.8</v>
      </c>
      <c r="E123" s="69">
        <v>0</v>
      </c>
      <c r="F123" s="69">
        <v>0</v>
      </c>
      <c r="G123" s="280">
        <f>F126/D126</f>
        <v>0</v>
      </c>
      <c r="H123" s="309"/>
    </row>
    <row r="124" spans="1:8" s="25" customFormat="1" ht="15.75" customHeight="1">
      <c r="A124" s="156"/>
      <c r="B124" s="278"/>
      <c r="C124" s="130" t="s">
        <v>14</v>
      </c>
      <c r="D124" s="70">
        <v>0</v>
      </c>
      <c r="E124" s="70">
        <v>0</v>
      </c>
      <c r="F124" s="70">
        <v>0</v>
      </c>
      <c r="G124" s="281"/>
      <c r="H124" s="310"/>
    </row>
    <row r="125" spans="1:8" s="25" customFormat="1" ht="15.75" customHeight="1">
      <c r="A125" s="156"/>
      <c r="B125" s="278"/>
      <c r="C125" s="130" t="s">
        <v>15</v>
      </c>
      <c r="D125" s="70">
        <v>0</v>
      </c>
      <c r="E125" s="70">
        <v>0</v>
      </c>
      <c r="F125" s="70">
        <v>0</v>
      </c>
      <c r="G125" s="281"/>
      <c r="H125" s="310"/>
    </row>
    <row r="126" spans="1:8" s="25" customFormat="1" ht="15.75" customHeight="1" thickBot="1">
      <c r="A126" s="157"/>
      <c r="B126" s="279"/>
      <c r="C126" s="71" t="s">
        <v>53</v>
      </c>
      <c r="D126" s="72">
        <f>SUM(D123:D125)</f>
        <v>10877.8</v>
      </c>
      <c r="E126" s="72">
        <f>SUM(E123:E125)</f>
        <v>0</v>
      </c>
      <c r="F126" s="72">
        <f>SUM(F123:F125)</f>
        <v>0</v>
      </c>
      <c r="G126" s="282"/>
      <c r="H126" s="311"/>
    </row>
    <row r="127" spans="1:8" s="25" customFormat="1" ht="15.75" customHeight="1">
      <c r="A127" s="178" t="s">
        <v>33</v>
      </c>
      <c r="B127" s="304" t="s">
        <v>58</v>
      </c>
      <c r="C127" s="73" t="s">
        <v>13</v>
      </c>
      <c r="D127" s="74">
        <f aca="true" t="shared" si="12" ref="D127:F128">D131</f>
        <v>115435</v>
      </c>
      <c r="E127" s="74">
        <f t="shared" si="12"/>
        <v>0</v>
      </c>
      <c r="F127" s="74">
        <f t="shared" si="12"/>
        <v>0</v>
      </c>
      <c r="G127" s="275">
        <f>F130/D130</f>
        <v>0</v>
      </c>
      <c r="H127" s="306"/>
    </row>
    <row r="128" spans="1:8" s="25" customFormat="1" ht="15.75" customHeight="1">
      <c r="A128" s="179"/>
      <c r="B128" s="304"/>
      <c r="C128" s="132" t="s">
        <v>14</v>
      </c>
      <c r="D128" s="77">
        <f t="shared" si="12"/>
        <v>10038</v>
      </c>
      <c r="E128" s="77">
        <f t="shared" si="12"/>
        <v>0</v>
      </c>
      <c r="F128" s="77">
        <f t="shared" si="12"/>
        <v>0</v>
      </c>
      <c r="G128" s="276"/>
      <c r="H128" s="307"/>
    </row>
    <row r="129" spans="1:8" s="25" customFormat="1" ht="15.75" customHeight="1">
      <c r="A129" s="179"/>
      <c r="B129" s="304"/>
      <c r="C129" s="132" t="s">
        <v>15</v>
      </c>
      <c r="D129" s="77">
        <v>0</v>
      </c>
      <c r="E129" s="77">
        <v>0</v>
      </c>
      <c r="F129" s="77">
        <v>0</v>
      </c>
      <c r="G129" s="276"/>
      <c r="H129" s="307"/>
    </row>
    <row r="130" spans="1:8" s="25" customFormat="1" ht="15.75" customHeight="1" thickBot="1">
      <c r="A130" s="180"/>
      <c r="B130" s="305"/>
      <c r="C130" s="75" t="s">
        <v>53</v>
      </c>
      <c r="D130" s="76">
        <f>SUM(D127:D129)</f>
        <v>125473</v>
      </c>
      <c r="E130" s="76">
        <f>SUM(E127:E129)</f>
        <v>0</v>
      </c>
      <c r="F130" s="76">
        <f>SUM(F127:F129)</f>
        <v>0</v>
      </c>
      <c r="G130" s="277"/>
      <c r="H130" s="308"/>
    </row>
    <row r="131" spans="1:8" s="25" customFormat="1" ht="15.75" customHeight="1">
      <c r="A131" s="155" t="s">
        <v>34</v>
      </c>
      <c r="B131" s="278" t="s">
        <v>206</v>
      </c>
      <c r="C131" s="68" t="s">
        <v>13</v>
      </c>
      <c r="D131" s="69">
        <v>115435</v>
      </c>
      <c r="E131" s="69">
        <v>0</v>
      </c>
      <c r="F131" s="69">
        <v>0</v>
      </c>
      <c r="G131" s="280">
        <f>F134/D134</f>
        <v>0</v>
      </c>
      <c r="H131" s="312"/>
    </row>
    <row r="132" spans="1:8" s="25" customFormat="1" ht="15.75" customHeight="1">
      <c r="A132" s="156"/>
      <c r="B132" s="278"/>
      <c r="C132" s="130" t="s">
        <v>14</v>
      </c>
      <c r="D132" s="70">
        <v>10038</v>
      </c>
      <c r="E132" s="70">
        <v>0</v>
      </c>
      <c r="F132" s="70">
        <v>0</v>
      </c>
      <c r="G132" s="281"/>
      <c r="H132" s="313"/>
    </row>
    <row r="133" spans="1:8" s="25" customFormat="1" ht="15.75" customHeight="1">
      <c r="A133" s="156"/>
      <c r="B133" s="278"/>
      <c r="C133" s="130" t="s">
        <v>15</v>
      </c>
      <c r="D133" s="70">
        <v>0</v>
      </c>
      <c r="E133" s="70">
        <v>0</v>
      </c>
      <c r="F133" s="70">
        <v>0</v>
      </c>
      <c r="G133" s="281"/>
      <c r="H133" s="313"/>
    </row>
    <row r="134" spans="1:8" s="25" customFormat="1" ht="15.75" customHeight="1" thickBot="1">
      <c r="A134" s="157"/>
      <c r="B134" s="279"/>
      <c r="C134" s="71" t="s">
        <v>53</v>
      </c>
      <c r="D134" s="72">
        <f>SUM(D131:D133)</f>
        <v>125473</v>
      </c>
      <c r="E134" s="72">
        <f>SUM(E131:E133)</f>
        <v>0</v>
      </c>
      <c r="F134" s="72">
        <f>SUM(F131:F133)</f>
        <v>0</v>
      </c>
      <c r="G134" s="282"/>
      <c r="H134" s="314"/>
    </row>
    <row r="135" spans="1:8" s="25" customFormat="1" ht="15.75" customHeight="1">
      <c r="A135" s="178" t="s">
        <v>41</v>
      </c>
      <c r="B135" s="324" t="s">
        <v>60</v>
      </c>
      <c r="C135" s="73" t="s">
        <v>13</v>
      </c>
      <c r="D135" s="74">
        <f aca="true" t="shared" si="13" ref="D135:F136">D139+D171+D231+D263+D279+D295+D303</f>
        <v>653251.7</v>
      </c>
      <c r="E135" s="74">
        <f t="shared" si="13"/>
        <v>485883.70000000007</v>
      </c>
      <c r="F135" s="74">
        <f t="shared" si="13"/>
        <v>485883.70000000007</v>
      </c>
      <c r="G135" s="275">
        <f>F138/D138</f>
        <v>0.6903603824825213</v>
      </c>
      <c r="H135" s="306"/>
    </row>
    <row r="136" spans="1:8" s="25" customFormat="1" ht="15.75" customHeight="1">
      <c r="A136" s="179"/>
      <c r="B136" s="324"/>
      <c r="C136" s="132" t="s">
        <v>14</v>
      </c>
      <c r="D136" s="77">
        <f t="shared" si="13"/>
        <v>550547.1</v>
      </c>
      <c r="E136" s="77">
        <f t="shared" si="13"/>
        <v>345171.3</v>
      </c>
      <c r="F136" s="77">
        <f t="shared" si="13"/>
        <v>345171.3</v>
      </c>
      <c r="G136" s="276"/>
      <c r="H136" s="307"/>
    </row>
    <row r="137" spans="1:8" s="25" customFormat="1" ht="15.75" customHeight="1">
      <c r="A137" s="179"/>
      <c r="B137" s="324"/>
      <c r="C137" s="132" t="s">
        <v>15</v>
      </c>
      <c r="D137" s="77">
        <v>0</v>
      </c>
      <c r="E137" s="77">
        <v>0</v>
      </c>
      <c r="F137" s="77">
        <v>0</v>
      </c>
      <c r="G137" s="276"/>
      <c r="H137" s="307"/>
    </row>
    <row r="138" spans="1:8" s="25" customFormat="1" ht="25.5" customHeight="1" thickBot="1">
      <c r="A138" s="180"/>
      <c r="B138" s="325"/>
      <c r="C138" s="75" t="s">
        <v>53</v>
      </c>
      <c r="D138" s="76">
        <f>SUM(D135:D137)</f>
        <v>1203798.7999999998</v>
      </c>
      <c r="E138" s="76">
        <f>SUM(E135:E137)</f>
        <v>831055</v>
      </c>
      <c r="F138" s="76">
        <f>SUM(F135:F137)</f>
        <v>831055</v>
      </c>
      <c r="G138" s="277"/>
      <c r="H138" s="308"/>
    </row>
    <row r="139" spans="1:8" s="26" customFormat="1" ht="15.75" customHeight="1">
      <c r="A139" s="243" t="s">
        <v>35</v>
      </c>
      <c r="B139" s="304" t="s">
        <v>227</v>
      </c>
      <c r="C139" s="73" t="s">
        <v>13</v>
      </c>
      <c r="D139" s="74">
        <f aca="true" t="shared" si="14" ref="D139:F141">D143+D147+D151+D155+D159+D163+D167</f>
        <v>260594.19999999998</v>
      </c>
      <c r="E139" s="74">
        <f t="shared" si="14"/>
        <v>177740</v>
      </c>
      <c r="F139" s="74">
        <f t="shared" si="14"/>
        <v>177740</v>
      </c>
      <c r="G139" s="321">
        <f>F142/D142</f>
        <v>0.6716738696265903</v>
      </c>
      <c r="H139" s="306"/>
    </row>
    <row r="140" spans="1:8" ht="15.75" customHeight="1">
      <c r="A140" s="244"/>
      <c r="B140" s="304"/>
      <c r="C140" s="132" t="s">
        <v>14</v>
      </c>
      <c r="D140" s="74">
        <f t="shared" si="14"/>
        <v>143776.6</v>
      </c>
      <c r="E140" s="74">
        <f t="shared" si="14"/>
        <v>93865.3</v>
      </c>
      <c r="F140" s="74">
        <f t="shared" si="14"/>
        <v>93865.3</v>
      </c>
      <c r="G140" s="322"/>
      <c r="H140" s="307"/>
    </row>
    <row r="141" spans="1:8" ht="15.75" customHeight="1">
      <c r="A141" s="244"/>
      <c r="B141" s="304"/>
      <c r="C141" s="132" t="s">
        <v>59</v>
      </c>
      <c r="D141" s="74">
        <f t="shared" si="14"/>
        <v>0</v>
      </c>
      <c r="E141" s="74">
        <f t="shared" si="14"/>
        <v>0</v>
      </c>
      <c r="F141" s="74">
        <f t="shared" si="14"/>
        <v>0</v>
      </c>
      <c r="G141" s="322"/>
      <c r="H141" s="307"/>
    </row>
    <row r="142" spans="1:8" ht="15.75" customHeight="1" thickBot="1">
      <c r="A142" s="245"/>
      <c r="B142" s="305"/>
      <c r="C142" s="75" t="s">
        <v>53</v>
      </c>
      <c r="D142" s="76">
        <f>SUM(D139:D141)</f>
        <v>404370.8</v>
      </c>
      <c r="E142" s="76">
        <f>SUM(E139:E141)</f>
        <v>271605.3</v>
      </c>
      <c r="F142" s="76">
        <f>SUM(F139:F141)</f>
        <v>271605.3</v>
      </c>
      <c r="G142" s="323"/>
      <c r="H142" s="308"/>
    </row>
    <row r="143" spans="1:8" s="27" customFormat="1" ht="15.75" customHeight="1">
      <c r="A143" s="155" t="s">
        <v>230</v>
      </c>
      <c r="B143" s="278" t="s">
        <v>61</v>
      </c>
      <c r="C143" s="68" t="s">
        <v>13</v>
      </c>
      <c r="D143" s="69">
        <v>0</v>
      </c>
      <c r="E143" s="69">
        <v>0</v>
      </c>
      <c r="F143" s="69">
        <v>0</v>
      </c>
      <c r="G143" s="280">
        <f>F146/D146</f>
        <v>0.6431968277995013</v>
      </c>
      <c r="H143" s="309"/>
    </row>
    <row r="144" spans="1:8" s="23" customFormat="1" ht="15.75" customHeight="1">
      <c r="A144" s="156"/>
      <c r="B144" s="278"/>
      <c r="C144" s="130" t="s">
        <v>14</v>
      </c>
      <c r="D144" s="70">
        <v>125389.3</v>
      </c>
      <c r="E144" s="70">
        <v>80650</v>
      </c>
      <c r="F144" s="70">
        <v>80650</v>
      </c>
      <c r="G144" s="281"/>
      <c r="H144" s="310"/>
    </row>
    <row r="145" spans="1:8" s="23" customFormat="1" ht="15.75" customHeight="1">
      <c r="A145" s="156"/>
      <c r="B145" s="278"/>
      <c r="C145" s="130" t="s">
        <v>15</v>
      </c>
      <c r="D145" s="70">
        <v>0</v>
      </c>
      <c r="E145" s="70">
        <v>0</v>
      </c>
      <c r="F145" s="70"/>
      <c r="G145" s="281"/>
      <c r="H145" s="310"/>
    </row>
    <row r="146" spans="1:8" s="23" customFormat="1" ht="15.75" customHeight="1" thickBot="1">
      <c r="A146" s="157"/>
      <c r="B146" s="279"/>
      <c r="C146" s="71" t="s">
        <v>53</v>
      </c>
      <c r="D146" s="72">
        <f>SUM(D143:D145)</f>
        <v>125389.3</v>
      </c>
      <c r="E146" s="72">
        <f>SUM(E143:E145)</f>
        <v>80650</v>
      </c>
      <c r="F146" s="72">
        <f>SUM(F143:F145)</f>
        <v>80650</v>
      </c>
      <c r="G146" s="282"/>
      <c r="H146" s="311"/>
    </row>
    <row r="147" spans="1:8" s="23" customFormat="1" ht="15.75" customHeight="1">
      <c r="A147" s="155" t="s">
        <v>36</v>
      </c>
      <c r="B147" s="328" t="s">
        <v>207</v>
      </c>
      <c r="C147" s="68" t="s">
        <v>13</v>
      </c>
      <c r="D147" s="69">
        <v>0</v>
      </c>
      <c r="E147" s="69">
        <v>0</v>
      </c>
      <c r="F147" s="69">
        <v>0</v>
      </c>
      <c r="G147" s="280">
        <f>F150/D150</f>
        <v>0.7317176894856514</v>
      </c>
      <c r="H147" s="309"/>
    </row>
    <row r="148" spans="1:8" s="23" customFormat="1" ht="15.75" customHeight="1">
      <c r="A148" s="156"/>
      <c r="B148" s="328"/>
      <c r="C148" s="130" t="s">
        <v>14</v>
      </c>
      <c r="D148" s="70">
        <v>17635.9</v>
      </c>
      <c r="E148" s="70">
        <v>12904.5</v>
      </c>
      <c r="F148" s="70">
        <v>12904.5</v>
      </c>
      <c r="G148" s="281"/>
      <c r="H148" s="310"/>
    </row>
    <row r="149" spans="1:8" s="23" customFormat="1" ht="15.75" customHeight="1">
      <c r="A149" s="156"/>
      <c r="B149" s="328"/>
      <c r="C149" s="130" t="s">
        <v>15</v>
      </c>
      <c r="D149" s="70">
        <v>0</v>
      </c>
      <c r="E149" s="70">
        <v>0</v>
      </c>
      <c r="F149" s="70">
        <v>0</v>
      </c>
      <c r="G149" s="281"/>
      <c r="H149" s="310"/>
    </row>
    <row r="150" spans="1:8" s="23" customFormat="1" ht="15.75" customHeight="1" thickBot="1">
      <c r="A150" s="157"/>
      <c r="B150" s="329"/>
      <c r="C150" s="71" t="s">
        <v>53</v>
      </c>
      <c r="D150" s="72">
        <f>SUM(D147:D149)</f>
        <v>17635.9</v>
      </c>
      <c r="E150" s="72">
        <f>SUM(E147:E149)</f>
        <v>12904.5</v>
      </c>
      <c r="F150" s="72">
        <f>SUM(F147:F149)</f>
        <v>12904.5</v>
      </c>
      <c r="G150" s="282"/>
      <c r="H150" s="311"/>
    </row>
    <row r="151" spans="1:8" s="24" customFormat="1" ht="15.75" customHeight="1">
      <c r="A151" s="155" t="s">
        <v>37</v>
      </c>
      <c r="B151" s="278" t="s">
        <v>228</v>
      </c>
      <c r="C151" s="68" t="s">
        <v>13</v>
      </c>
      <c r="D151" s="69">
        <v>0</v>
      </c>
      <c r="E151" s="69">
        <v>0</v>
      </c>
      <c r="F151" s="69">
        <v>0</v>
      </c>
      <c r="G151" s="280">
        <f>F154/D154</f>
        <v>0.043859649122807015</v>
      </c>
      <c r="H151" s="309"/>
    </row>
    <row r="152" spans="1:8" s="23" customFormat="1" ht="15.75" customHeight="1">
      <c r="A152" s="156"/>
      <c r="B152" s="278"/>
      <c r="C152" s="130" t="s">
        <v>14</v>
      </c>
      <c r="D152" s="70">
        <v>456</v>
      </c>
      <c r="E152" s="70">
        <v>20</v>
      </c>
      <c r="F152" s="70">
        <v>20</v>
      </c>
      <c r="G152" s="281"/>
      <c r="H152" s="310"/>
    </row>
    <row r="153" spans="1:8" s="23" customFormat="1" ht="15.75" customHeight="1">
      <c r="A153" s="156"/>
      <c r="B153" s="278"/>
      <c r="C153" s="130" t="s">
        <v>15</v>
      </c>
      <c r="D153" s="70">
        <v>0</v>
      </c>
      <c r="E153" s="70">
        <v>0</v>
      </c>
      <c r="F153" s="70">
        <v>0</v>
      </c>
      <c r="G153" s="281"/>
      <c r="H153" s="310"/>
    </row>
    <row r="154" spans="1:8" s="23" customFormat="1" ht="15.75" customHeight="1" thickBot="1">
      <c r="A154" s="157"/>
      <c r="B154" s="279"/>
      <c r="C154" s="71" t="s">
        <v>53</v>
      </c>
      <c r="D154" s="72">
        <f>SUM(D151:D153)</f>
        <v>456</v>
      </c>
      <c r="E154" s="72">
        <f>SUM(E151:E153)</f>
        <v>20</v>
      </c>
      <c r="F154" s="72">
        <f>SUM(F151:F153)</f>
        <v>20</v>
      </c>
      <c r="G154" s="282"/>
      <c r="H154" s="311"/>
    </row>
    <row r="155" spans="1:8" ht="15.75" customHeight="1">
      <c r="A155" s="155" t="s">
        <v>38</v>
      </c>
      <c r="B155" s="278" t="s">
        <v>62</v>
      </c>
      <c r="C155" s="68" t="s">
        <v>13</v>
      </c>
      <c r="D155" s="69">
        <v>3710</v>
      </c>
      <c r="E155" s="69">
        <v>3623.5</v>
      </c>
      <c r="F155" s="69">
        <v>3623.5</v>
      </c>
      <c r="G155" s="280">
        <f>F158/D158</f>
        <v>0.9766727268071594</v>
      </c>
      <c r="H155" s="309"/>
    </row>
    <row r="156" spans="1:8" ht="15.75" customHeight="1">
      <c r="A156" s="156"/>
      <c r="B156" s="278"/>
      <c r="C156" s="130" t="s">
        <v>14</v>
      </c>
      <c r="D156" s="70">
        <v>195.3</v>
      </c>
      <c r="E156" s="70">
        <v>190.7</v>
      </c>
      <c r="F156" s="70">
        <v>190.7</v>
      </c>
      <c r="G156" s="281"/>
      <c r="H156" s="310"/>
    </row>
    <row r="157" spans="1:8" ht="15.75" customHeight="1">
      <c r="A157" s="156"/>
      <c r="B157" s="278"/>
      <c r="C157" s="130" t="s">
        <v>15</v>
      </c>
      <c r="D157" s="70">
        <v>0</v>
      </c>
      <c r="E157" s="70">
        <v>0</v>
      </c>
      <c r="F157" s="70">
        <v>0</v>
      </c>
      <c r="G157" s="281"/>
      <c r="H157" s="310"/>
    </row>
    <row r="158" spans="1:8" ht="15.75" customHeight="1" thickBot="1">
      <c r="A158" s="157"/>
      <c r="B158" s="279"/>
      <c r="C158" s="71" t="s">
        <v>53</v>
      </c>
      <c r="D158" s="72">
        <f>SUM(D155:D157)</f>
        <v>3905.3</v>
      </c>
      <c r="E158" s="72">
        <f>SUM(E155:E157)</f>
        <v>3814.2</v>
      </c>
      <c r="F158" s="72">
        <f>SUM(F155:F157)</f>
        <v>3814.2</v>
      </c>
      <c r="G158" s="282"/>
      <c r="H158" s="311"/>
    </row>
    <row r="159" spans="1:8" s="23" customFormat="1" ht="36.75" customHeight="1">
      <c r="A159" s="155" t="s">
        <v>231</v>
      </c>
      <c r="B159" s="326" t="s">
        <v>63</v>
      </c>
      <c r="C159" s="68" t="s">
        <v>13</v>
      </c>
      <c r="D159" s="69">
        <v>242034.6</v>
      </c>
      <c r="E159" s="69">
        <v>167067.5</v>
      </c>
      <c r="F159" s="69">
        <v>167067.5</v>
      </c>
      <c r="G159" s="280">
        <f>F162/D162</f>
        <v>0.6902628797700825</v>
      </c>
      <c r="H159" s="309"/>
    </row>
    <row r="160" spans="1:8" s="23" customFormat="1" ht="22.5" customHeight="1">
      <c r="A160" s="156"/>
      <c r="B160" s="326"/>
      <c r="C160" s="130" t="s">
        <v>14</v>
      </c>
      <c r="D160" s="70">
        <v>0</v>
      </c>
      <c r="E160" s="70">
        <v>0</v>
      </c>
      <c r="F160" s="70">
        <v>0</v>
      </c>
      <c r="G160" s="281"/>
      <c r="H160" s="310"/>
    </row>
    <row r="161" spans="1:8" s="23" customFormat="1" ht="34.5" customHeight="1">
      <c r="A161" s="156"/>
      <c r="B161" s="326"/>
      <c r="C161" s="130" t="s">
        <v>15</v>
      </c>
      <c r="D161" s="70">
        <v>0</v>
      </c>
      <c r="E161" s="70">
        <v>0</v>
      </c>
      <c r="F161" s="70">
        <v>0</v>
      </c>
      <c r="G161" s="281"/>
      <c r="H161" s="310"/>
    </row>
    <row r="162" spans="1:8" s="23" customFormat="1" ht="93.75" customHeight="1" thickBot="1">
      <c r="A162" s="157"/>
      <c r="B162" s="327"/>
      <c r="C162" s="71" t="s">
        <v>53</v>
      </c>
      <c r="D162" s="72">
        <f>SUM(D159:D161)</f>
        <v>242034.6</v>
      </c>
      <c r="E162" s="72">
        <f>SUM(E159:E161)</f>
        <v>167067.5</v>
      </c>
      <c r="F162" s="72">
        <f>SUM(F159:F161)</f>
        <v>167067.5</v>
      </c>
      <c r="G162" s="282"/>
      <c r="H162" s="311"/>
    </row>
    <row r="163" spans="1:8" s="23" customFormat="1" ht="15.75" customHeight="1">
      <c r="A163" s="155" t="s">
        <v>43</v>
      </c>
      <c r="B163" s="240" t="s">
        <v>64</v>
      </c>
      <c r="C163" s="68" t="s">
        <v>13</v>
      </c>
      <c r="D163" s="69">
        <v>14039.8</v>
      </c>
      <c r="E163" s="69">
        <v>6239.2</v>
      </c>
      <c r="F163" s="69">
        <v>6239.2</v>
      </c>
      <c r="G163" s="280">
        <f>F166/D166</f>
        <v>0.44439379478340146</v>
      </c>
      <c r="H163" s="309"/>
    </row>
    <row r="164" spans="1:8" s="23" customFormat="1" ht="15.75" customHeight="1">
      <c r="A164" s="156"/>
      <c r="B164" s="241"/>
      <c r="C164" s="130" t="s">
        <v>14</v>
      </c>
      <c r="D164" s="70">
        <v>0</v>
      </c>
      <c r="E164" s="70">
        <v>0</v>
      </c>
      <c r="F164" s="70">
        <v>0</v>
      </c>
      <c r="G164" s="281"/>
      <c r="H164" s="310"/>
    </row>
    <row r="165" spans="1:8" s="23" customFormat="1" ht="15.75" customHeight="1">
      <c r="A165" s="156"/>
      <c r="B165" s="241"/>
      <c r="C165" s="130" t="s">
        <v>15</v>
      </c>
      <c r="D165" s="70">
        <v>0</v>
      </c>
      <c r="E165" s="70">
        <v>0</v>
      </c>
      <c r="F165" s="70">
        <v>0</v>
      </c>
      <c r="G165" s="281"/>
      <c r="H165" s="310"/>
    </row>
    <row r="166" spans="1:8" s="23" customFormat="1" ht="15.75" customHeight="1" thickBot="1">
      <c r="A166" s="157"/>
      <c r="B166" s="242"/>
      <c r="C166" s="71" t="s">
        <v>53</v>
      </c>
      <c r="D166" s="72">
        <f>SUM(D163:D165)</f>
        <v>14039.8</v>
      </c>
      <c r="E166" s="72">
        <f>SUM(E163:E165)</f>
        <v>6239.2</v>
      </c>
      <c r="F166" s="72">
        <f>SUM(F163:F165)</f>
        <v>6239.2</v>
      </c>
      <c r="G166" s="282"/>
      <c r="H166" s="311"/>
    </row>
    <row r="167" spans="1:8" s="23" customFormat="1" ht="15.75" customHeight="1">
      <c r="A167" s="155" t="s">
        <v>44</v>
      </c>
      <c r="B167" s="326" t="s">
        <v>65</v>
      </c>
      <c r="C167" s="68" t="s">
        <v>13</v>
      </c>
      <c r="D167" s="69">
        <v>809.8</v>
      </c>
      <c r="E167" s="69">
        <v>809.8</v>
      </c>
      <c r="F167" s="69">
        <v>809.8</v>
      </c>
      <c r="G167" s="280">
        <f>F170/D170</f>
        <v>1</v>
      </c>
      <c r="H167" s="309"/>
    </row>
    <row r="168" spans="1:8" s="27" customFormat="1" ht="15.75" customHeight="1">
      <c r="A168" s="156"/>
      <c r="B168" s="326"/>
      <c r="C168" s="130" t="s">
        <v>14</v>
      </c>
      <c r="D168" s="70">
        <v>100.1</v>
      </c>
      <c r="E168" s="70">
        <v>100.1</v>
      </c>
      <c r="F168" s="70">
        <v>100.1</v>
      </c>
      <c r="G168" s="281"/>
      <c r="H168" s="310"/>
    </row>
    <row r="169" spans="1:8" s="23" customFormat="1" ht="15.75" customHeight="1">
      <c r="A169" s="156"/>
      <c r="B169" s="326"/>
      <c r="C169" s="130" t="s">
        <v>15</v>
      </c>
      <c r="D169" s="70">
        <v>0</v>
      </c>
      <c r="E169" s="70">
        <v>0</v>
      </c>
      <c r="F169" s="70">
        <v>0</v>
      </c>
      <c r="G169" s="281"/>
      <c r="H169" s="310"/>
    </row>
    <row r="170" spans="1:8" s="23" customFormat="1" ht="15.75" customHeight="1" thickBot="1">
      <c r="A170" s="157"/>
      <c r="B170" s="327"/>
      <c r="C170" s="71" t="s">
        <v>53</v>
      </c>
      <c r="D170" s="72">
        <f>SUM(D167:D169)</f>
        <v>909.9</v>
      </c>
      <c r="E170" s="72">
        <f>SUM(E167:E169)</f>
        <v>909.9</v>
      </c>
      <c r="F170" s="72">
        <f>SUM(F167:F169)</f>
        <v>909.9</v>
      </c>
      <c r="G170" s="282"/>
      <c r="H170" s="311"/>
    </row>
    <row r="171" spans="1:8" s="23" customFormat="1" ht="15.75" customHeight="1">
      <c r="A171" s="243" t="s">
        <v>232</v>
      </c>
      <c r="B171" s="330" t="s">
        <v>66</v>
      </c>
      <c r="C171" s="73" t="s">
        <v>13</v>
      </c>
      <c r="D171" s="77">
        <f aca="true" t="shared" si="15" ref="D171:F172">D175+D179+D183+D187+D191+D195+D199+D203+D207+D211+D215+D219+D223+D227</f>
        <v>386077.4</v>
      </c>
      <c r="E171" s="77">
        <f t="shared" si="15"/>
        <v>302248.80000000005</v>
      </c>
      <c r="F171" s="77">
        <f t="shared" si="15"/>
        <v>302248.80000000005</v>
      </c>
      <c r="G171" s="321">
        <f>F174/D174</f>
        <v>0.7052534246750295</v>
      </c>
      <c r="H171" s="306"/>
    </row>
    <row r="172" spans="1:8" s="23" customFormat="1" ht="15.75" customHeight="1">
      <c r="A172" s="244"/>
      <c r="B172" s="304"/>
      <c r="C172" s="132" t="s">
        <v>14</v>
      </c>
      <c r="D172" s="77">
        <f t="shared" si="15"/>
        <v>201168.09999999998</v>
      </c>
      <c r="E172" s="77">
        <f t="shared" si="15"/>
        <v>111908.09999999999</v>
      </c>
      <c r="F172" s="77">
        <f t="shared" si="15"/>
        <v>111908.09999999999</v>
      </c>
      <c r="G172" s="322"/>
      <c r="H172" s="307"/>
    </row>
    <row r="173" spans="1:8" s="23" customFormat="1" ht="15.75" customHeight="1">
      <c r="A173" s="244"/>
      <c r="B173" s="304"/>
      <c r="C173" s="132" t="s">
        <v>15</v>
      </c>
      <c r="D173" s="77">
        <f>D177+D181</f>
        <v>0</v>
      </c>
      <c r="E173" s="77">
        <f>E177+E181</f>
        <v>0</v>
      </c>
      <c r="F173" s="77">
        <f>F177+F181</f>
        <v>0</v>
      </c>
      <c r="G173" s="322"/>
      <c r="H173" s="307"/>
    </row>
    <row r="174" spans="1:8" s="23" customFormat="1" ht="15.75" customHeight="1" thickBot="1">
      <c r="A174" s="245"/>
      <c r="B174" s="305"/>
      <c r="C174" s="75" t="s">
        <v>53</v>
      </c>
      <c r="D174" s="76">
        <f>SUM(D171:D173)</f>
        <v>587245.5</v>
      </c>
      <c r="E174" s="76">
        <f>SUM(E171:E173)</f>
        <v>414156.9</v>
      </c>
      <c r="F174" s="76">
        <f>SUM(F171:F173)</f>
        <v>414156.9</v>
      </c>
      <c r="G174" s="323"/>
      <c r="H174" s="308"/>
    </row>
    <row r="175" spans="1:8" ht="15.75" customHeight="1">
      <c r="A175" s="155" t="s">
        <v>45</v>
      </c>
      <c r="B175" s="278" t="s">
        <v>208</v>
      </c>
      <c r="C175" s="68" t="s">
        <v>13</v>
      </c>
      <c r="D175" s="69">
        <v>0</v>
      </c>
      <c r="E175" s="69">
        <v>0</v>
      </c>
      <c r="F175" s="69">
        <v>0</v>
      </c>
      <c r="G175" s="280">
        <f>F178/D178</f>
        <v>0.6163331507932887</v>
      </c>
      <c r="H175" s="309"/>
    </row>
    <row r="176" spans="1:8" s="23" customFormat="1" ht="15.75" customHeight="1">
      <c r="A176" s="156"/>
      <c r="B176" s="278"/>
      <c r="C176" s="130" t="s">
        <v>14</v>
      </c>
      <c r="D176" s="70">
        <v>105182.4</v>
      </c>
      <c r="E176" s="70">
        <v>64827.4</v>
      </c>
      <c r="F176" s="70">
        <v>64827.4</v>
      </c>
      <c r="G176" s="281"/>
      <c r="H176" s="310"/>
    </row>
    <row r="177" spans="1:8" s="23" customFormat="1" ht="15.75" customHeight="1">
      <c r="A177" s="156"/>
      <c r="B177" s="278"/>
      <c r="C177" s="130" t="s">
        <v>15</v>
      </c>
      <c r="D177" s="70">
        <v>0</v>
      </c>
      <c r="E177" s="70">
        <v>0</v>
      </c>
      <c r="F177" s="70">
        <v>0</v>
      </c>
      <c r="G177" s="281"/>
      <c r="H177" s="310"/>
    </row>
    <row r="178" spans="1:8" s="23" customFormat="1" ht="15.75" customHeight="1" thickBot="1">
      <c r="A178" s="157"/>
      <c r="B178" s="279"/>
      <c r="C178" s="71" t="s">
        <v>53</v>
      </c>
      <c r="D178" s="72">
        <f>SUM(D175:D177)</f>
        <v>105182.4</v>
      </c>
      <c r="E178" s="72">
        <f>SUM(E175:E177)</f>
        <v>64827.4</v>
      </c>
      <c r="F178" s="72">
        <f>SUM(F175:F177)</f>
        <v>64827.4</v>
      </c>
      <c r="G178" s="282"/>
      <c r="H178" s="311"/>
    </row>
    <row r="179" spans="1:8" s="24" customFormat="1" ht="15.75" customHeight="1">
      <c r="A179" s="155" t="s">
        <v>85</v>
      </c>
      <c r="B179" s="278" t="s">
        <v>209</v>
      </c>
      <c r="C179" s="68" t="s">
        <v>13</v>
      </c>
      <c r="D179" s="69">
        <v>0</v>
      </c>
      <c r="E179" s="69">
        <v>0</v>
      </c>
      <c r="F179" s="69">
        <v>0</v>
      </c>
      <c r="G179" s="280">
        <f>F182/D182</f>
        <v>0.5005798133378818</v>
      </c>
      <c r="H179" s="309"/>
    </row>
    <row r="180" spans="1:8" s="23" customFormat="1" ht="15.75" customHeight="1">
      <c r="A180" s="156"/>
      <c r="B180" s="278"/>
      <c r="C180" s="130" t="s">
        <v>14</v>
      </c>
      <c r="D180" s="70">
        <v>87355.7</v>
      </c>
      <c r="E180" s="70">
        <v>43728.5</v>
      </c>
      <c r="F180" s="70">
        <v>43728.5</v>
      </c>
      <c r="G180" s="281"/>
      <c r="H180" s="310"/>
    </row>
    <row r="181" spans="1:8" s="23" customFormat="1" ht="15.75" customHeight="1">
      <c r="A181" s="156"/>
      <c r="B181" s="278"/>
      <c r="C181" s="130" t="s">
        <v>15</v>
      </c>
      <c r="D181" s="70">
        <v>0</v>
      </c>
      <c r="E181" s="70">
        <v>0</v>
      </c>
      <c r="F181" s="70">
        <v>0</v>
      </c>
      <c r="G181" s="281"/>
      <c r="H181" s="310"/>
    </row>
    <row r="182" spans="1:8" s="23" customFormat="1" ht="15.75" customHeight="1" thickBot="1">
      <c r="A182" s="157"/>
      <c r="B182" s="279"/>
      <c r="C182" s="71" t="s">
        <v>53</v>
      </c>
      <c r="D182" s="72">
        <f>SUM(D179:D181)</f>
        <v>87355.7</v>
      </c>
      <c r="E182" s="72">
        <f>SUM(E179:E181)</f>
        <v>43728.5</v>
      </c>
      <c r="F182" s="72">
        <f>SUM(F179:F181)</f>
        <v>43728.5</v>
      </c>
      <c r="G182" s="282"/>
      <c r="H182" s="311"/>
    </row>
    <row r="183" spans="1:8" s="24" customFormat="1" ht="15.75" customHeight="1">
      <c r="A183" s="155" t="s">
        <v>86</v>
      </c>
      <c r="B183" s="278" t="s">
        <v>210</v>
      </c>
      <c r="C183" s="68" t="s">
        <v>13</v>
      </c>
      <c r="D183" s="69">
        <v>0</v>
      </c>
      <c r="E183" s="69">
        <v>0</v>
      </c>
      <c r="F183" s="69">
        <v>0</v>
      </c>
      <c r="G183" s="280">
        <f>F186/D186</f>
        <v>0.6552788186026008</v>
      </c>
      <c r="H183" s="309"/>
    </row>
    <row r="184" spans="1:8" s="23" customFormat="1" ht="15.75" customHeight="1">
      <c r="A184" s="156"/>
      <c r="B184" s="278"/>
      <c r="C184" s="130" t="s">
        <v>14</v>
      </c>
      <c r="D184" s="69">
        <v>2268.5</v>
      </c>
      <c r="E184" s="69">
        <v>1486.5</v>
      </c>
      <c r="F184" s="69">
        <v>1486.5</v>
      </c>
      <c r="G184" s="281"/>
      <c r="H184" s="310"/>
    </row>
    <row r="185" spans="1:8" s="23" customFormat="1" ht="15.75" customHeight="1">
      <c r="A185" s="156"/>
      <c r="B185" s="278"/>
      <c r="C185" s="130" t="s">
        <v>15</v>
      </c>
      <c r="D185" s="69">
        <f>D189+D193+D197</f>
        <v>0</v>
      </c>
      <c r="E185" s="69">
        <f>E189+E193+E197</f>
        <v>0</v>
      </c>
      <c r="F185" s="69">
        <f>F189+F193+F197</f>
        <v>0</v>
      </c>
      <c r="G185" s="281"/>
      <c r="H185" s="310"/>
    </row>
    <row r="186" spans="1:8" s="23" customFormat="1" ht="15.75" customHeight="1" thickBot="1">
      <c r="A186" s="157"/>
      <c r="B186" s="279"/>
      <c r="C186" s="71" t="s">
        <v>53</v>
      </c>
      <c r="D186" s="72">
        <f>SUM(D183:D185)</f>
        <v>2268.5</v>
      </c>
      <c r="E186" s="72">
        <f>SUM(E183:E185)</f>
        <v>1486.5</v>
      </c>
      <c r="F186" s="72">
        <f>SUM(F183:F185)</f>
        <v>1486.5</v>
      </c>
      <c r="G186" s="282"/>
      <c r="H186" s="311"/>
    </row>
    <row r="187" spans="1:8" ht="15.75" customHeight="1">
      <c r="A187" s="155" t="s">
        <v>233</v>
      </c>
      <c r="B187" s="278" t="s">
        <v>211</v>
      </c>
      <c r="C187" s="68" t="s">
        <v>13</v>
      </c>
      <c r="D187" s="69">
        <v>0</v>
      </c>
      <c r="E187" s="69">
        <v>0</v>
      </c>
      <c r="F187" s="69">
        <v>0</v>
      </c>
      <c r="G187" s="280">
        <f>F190/D190</f>
        <v>0.19563682219419926</v>
      </c>
      <c r="H187" s="309"/>
    </row>
    <row r="188" spans="1:8" s="23" customFormat="1" ht="15.75" customHeight="1">
      <c r="A188" s="156"/>
      <c r="B188" s="278"/>
      <c r="C188" s="130" t="s">
        <v>14</v>
      </c>
      <c r="D188" s="70">
        <v>3965</v>
      </c>
      <c r="E188" s="70">
        <v>775.7</v>
      </c>
      <c r="F188" s="70">
        <v>775.7</v>
      </c>
      <c r="G188" s="281"/>
      <c r="H188" s="310"/>
    </row>
    <row r="189" spans="1:8" s="23" customFormat="1" ht="15.75" customHeight="1">
      <c r="A189" s="156"/>
      <c r="B189" s="278"/>
      <c r="C189" s="130" t="s">
        <v>15</v>
      </c>
      <c r="D189" s="70">
        <v>0</v>
      </c>
      <c r="E189" s="70">
        <v>0</v>
      </c>
      <c r="F189" s="70">
        <v>0</v>
      </c>
      <c r="G189" s="281"/>
      <c r="H189" s="310"/>
    </row>
    <row r="190" spans="1:8" ht="15.75" customHeight="1" thickBot="1">
      <c r="A190" s="157"/>
      <c r="B190" s="279"/>
      <c r="C190" s="71" t="s">
        <v>53</v>
      </c>
      <c r="D190" s="72">
        <f>SUM(D187:D189)</f>
        <v>3965</v>
      </c>
      <c r="E190" s="72">
        <f>SUM(E187:E189)</f>
        <v>775.7</v>
      </c>
      <c r="F190" s="72">
        <f>SUM(F187:F189)</f>
        <v>775.7</v>
      </c>
      <c r="G190" s="282"/>
      <c r="H190" s="311"/>
    </row>
    <row r="191" spans="1:8" s="23" customFormat="1" ht="15.75" customHeight="1">
      <c r="A191" s="155" t="s">
        <v>234</v>
      </c>
      <c r="B191" s="278" t="s">
        <v>212</v>
      </c>
      <c r="C191" s="68" t="s">
        <v>13</v>
      </c>
      <c r="D191" s="69">
        <v>0</v>
      </c>
      <c r="E191" s="69">
        <v>0</v>
      </c>
      <c r="F191" s="69">
        <v>0</v>
      </c>
      <c r="G191" s="280">
        <f>F194/D194</f>
        <v>0.30394246137453385</v>
      </c>
      <c r="H191" s="309"/>
    </row>
    <row r="192" spans="1:8" s="23" customFormat="1" ht="15.75" customHeight="1">
      <c r="A192" s="156"/>
      <c r="B192" s="278"/>
      <c r="C192" s="130" t="s">
        <v>14</v>
      </c>
      <c r="D192" s="70">
        <v>1877</v>
      </c>
      <c r="E192" s="70">
        <v>570.5</v>
      </c>
      <c r="F192" s="70">
        <v>570.5</v>
      </c>
      <c r="G192" s="281"/>
      <c r="H192" s="310"/>
    </row>
    <row r="193" spans="1:8" s="23" customFormat="1" ht="15.75" customHeight="1">
      <c r="A193" s="156"/>
      <c r="B193" s="278"/>
      <c r="C193" s="130" t="s">
        <v>15</v>
      </c>
      <c r="D193" s="70">
        <v>0</v>
      </c>
      <c r="E193" s="70">
        <v>0</v>
      </c>
      <c r="F193" s="70">
        <v>0</v>
      </c>
      <c r="G193" s="281"/>
      <c r="H193" s="310"/>
    </row>
    <row r="194" spans="1:8" s="23" customFormat="1" ht="15.75" customHeight="1" thickBot="1">
      <c r="A194" s="157"/>
      <c r="B194" s="279"/>
      <c r="C194" s="71" t="s">
        <v>53</v>
      </c>
      <c r="D194" s="72">
        <f>SUM(D191:D193)</f>
        <v>1877</v>
      </c>
      <c r="E194" s="72">
        <f>SUM(E191:E193)</f>
        <v>570.5</v>
      </c>
      <c r="F194" s="72">
        <f>SUM(F191:F193)</f>
        <v>570.5</v>
      </c>
      <c r="G194" s="282"/>
      <c r="H194" s="311"/>
    </row>
    <row r="195" spans="1:8" s="23" customFormat="1" ht="15.75" customHeight="1">
      <c r="A195" s="155" t="s">
        <v>235</v>
      </c>
      <c r="B195" s="278" t="s">
        <v>213</v>
      </c>
      <c r="C195" s="68" t="s">
        <v>13</v>
      </c>
      <c r="D195" s="69">
        <v>14174</v>
      </c>
      <c r="E195" s="69">
        <v>11117.9</v>
      </c>
      <c r="F195" s="69">
        <v>11117.9</v>
      </c>
      <c r="G195" s="280">
        <f>F198/D198</f>
        <v>0.7843869056018061</v>
      </c>
      <c r="H195" s="309"/>
    </row>
    <row r="196" spans="1:8" s="23" customFormat="1" ht="15.75" customHeight="1">
      <c r="A196" s="156"/>
      <c r="B196" s="278"/>
      <c r="C196" s="130" t="s">
        <v>14</v>
      </c>
      <c r="D196" s="70">
        <v>0</v>
      </c>
      <c r="E196" s="70">
        <v>0</v>
      </c>
      <c r="F196" s="70">
        <v>0</v>
      </c>
      <c r="G196" s="281"/>
      <c r="H196" s="310"/>
    </row>
    <row r="197" spans="1:8" s="23" customFormat="1" ht="15.75" customHeight="1">
      <c r="A197" s="156"/>
      <c r="B197" s="278"/>
      <c r="C197" s="130" t="s">
        <v>15</v>
      </c>
      <c r="D197" s="70">
        <v>0</v>
      </c>
      <c r="E197" s="70">
        <v>0</v>
      </c>
      <c r="F197" s="70">
        <v>0</v>
      </c>
      <c r="G197" s="281"/>
      <c r="H197" s="310"/>
    </row>
    <row r="198" spans="1:8" s="23" customFormat="1" ht="25.5" customHeight="1" thickBot="1">
      <c r="A198" s="157"/>
      <c r="B198" s="279"/>
      <c r="C198" s="71" t="s">
        <v>53</v>
      </c>
      <c r="D198" s="72">
        <f>SUM(D195:D197)</f>
        <v>14174</v>
      </c>
      <c r="E198" s="72">
        <f>SUM(E195:E197)</f>
        <v>11117.9</v>
      </c>
      <c r="F198" s="72">
        <f>SUM(F195:F197)</f>
        <v>11117.9</v>
      </c>
      <c r="G198" s="282"/>
      <c r="H198" s="311"/>
    </row>
    <row r="199" spans="1:8" s="26" customFormat="1" ht="15.75" customHeight="1">
      <c r="A199" s="155" t="s">
        <v>236</v>
      </c>
      <c r="B199" s="278" t="s">
        <v>214</v>
      </c>
      <c r="C199" s="68" t="s">
        <v>13</v>
      </c>
      <c r="D199" s="69">
        <v>323392.2</v>
      </c>
      <c r="E199" s="69">
        <v>263443.9</v>
      </c>
      <c r="F199" s="69">
        <v>263443.9</v>
      </c>
      <c r="G199" s="280">
        <f>F202/D202</f>
        <v>0.8146266360165768</v>
      </c>
      <c r="H199" s="309"/>
    </row>
    <row r="200" spans="1:8" ht="15.75" customHeight="1">
      <c r="A200" s="156"/>
      <c r="B200" s="278"/>
      <c r="C200" s="130" t="s">
        <v>14</v>
      </c>
      <c r="D200" s="69">
        <v>0</v>
      </c>
      <c r="E200" s="69">
        <v>0</v>
      </c>
      <c r="F200" s="69">
        <v>0</v>
      </c>
      <c r="G200" s="281"/>
      <c r="H200" s="310"/>
    </row>
    <row r="201" spans="1:8" ht="15.75" customHeight="1">
      <c r="A201" s="156"/>
      <c r="B201" s="278"/>
      <c r="C201" s="130" t="s">
        <v>15</v>
      </c>
      <c r="D201" s="69">
        <f>D205</f>
        <v>0</v>
      </c>
      <c r="E201" s="69">
        <f>E205</f>
        <v>0</v>
      </c>
      <c r="F201" s="69">
        <f>F205</f>
        <v>0</v>
      </c>
      <c r="G201" s="281"/>
      <c r="H201" s="310"/>
    </row>
    <row r="202" spans="1:8" ht="147" customHeight="1" thickBot="1">
      <c r="A202" s="157"/>
      <c r="B202" s="279"/>
      <c r="C202" s="71" t="s">
        <v>53</v>
      </c>
      <c r="D202" s="72">
        <f>SUM(D199:D201)</f>
        <v>323392.2</v>
      </c>
      <c r="E202" s="72">
        <f>SUM(E199:E201)</f>
        <v>263443.9</v>
      </c>
      <c r="F202" s="72">
        <f>SUM(F199:F201)</f>
        <v>263443.9</v>
      </c>
      <c r="G202" s="282"/>
      <c r="H202" s="311"/>
    </row>
    <row r="203" spans="1:8" ht="21" customHeight="1">
      <c r="A203" s="155" t="s">
        <v>237</v>
      </c>
      <c r="B203" s="278" t="s">
        <v>215</v>
      </c>
      <c r="C203" s="68" t="s">
        <v>13</v>
      </c>
      <c r="D203" s="69">
        <v>0</v>
      </c>
      <c r="E203" s="69">
        <v>0</v>
      </c>
      <c r="F203" s="69">
        <v>0</v>
      </c>
      <c r="G203" s="280">
        <v>0</v>
      </c>
      <c r="H203" s="309"/>
    </row>
    <row r="204" spans="1:8" s="23" customFormat="1" ht="21" customHeight="1">
      <c r="A204" s="156"/>
      <c r="B204" s="278"/>
      <c r="C204" s="130" t="s">
        <v>14</v>
      </c>
      <c r="D204" s="70">
        <v>0</v>
      </c>
      <c r="E204" s="70">
        <v>0</v>
      </c>
      <c r="F204" s="70">
        <v>0</v>
      </c>
      <c r="G204" s="281"/>
      <c r="H204" s="310"/>
    </row>
    <row r="205" spans="1:8" s="23" customFormat="1" ht="21" customHeight="1">
      <c r="A205" s="156"/>
      <c r="B205" s="278"/>
      <c r="C205" s="130" t="s">
        <v>15</v>
      </c>
      <c r="D205" s="70">
        <v>0</v>
      </c>
      <c r="E205" s="70">
        <v>0</v>
      </c>
      <c r="F205" s="70">
        <v>0</v>
      </c>
      <c r="G205" s="281"/>
      <c r="H205" s="310"/>
    </row>
    <row r="206" spans="1:8" s="23" customFormat="1" ht="21" customHeight="1" thickBot="1">
      <c r="A206" s="157"/>
      <c r="B206" s="279"/>
      <c r="C206" s="71" t="s">
        <v>53</v>
      </c>
      <c r="D206" s="72">
        <f>SUM(D203:D205)</f>
        <v>0</v>
      </c>
      <c r="E206" s="72">
        <f>SUM(E203:E205)</f>
        <v>0</v>
      </c>
      <c r="F206" s="72">
        <f>SUM(F203:F205)</f>
        <v>0</v>
      </c>
      <c r="G206" s="282"/>
      <c r="H206" s="311"/>
    </row>
    <row r="207" spans="1:8" s="24" customFormat="1" ht="15.75" customHeight="1">
      <c r="A207" s="155" t="s">
        <v>87</v>
      </c>
      <c r="B207" s="278" t="s">
        <v>216</v>
      </c>
      <c r="C207" s="68" t="s">
        <v>13</v>
      </c>
      <c r="D207" s="69">
        <v>0</v>
      </c>
      <c r="E207" s="69">
        <v>0</v>
      </c>
      <c r="F207" s="69">
        <v>0</v>
      </c>
      <c r="G207" s="280">
        <v>0</v>
      </c>
      <c r="H207" s="309"/>
    </row>
    <row r="208" spans="1:8" s="23" customFormat="1" ht="15.75" customHeight="1">
      <c r="A208" s="156"/>
      <c r="B208" s="278"/>
      <c r="C208" s="130" t="s">
        <v>14</v>
      </c>
      <c r="D208" s="69">
        <v>0</v>
      </c>
      <c r="E208" s="69">
        <v>0</v>
      </c>
      <c r="F208" s="69">
        <v>0</v>
      </c>
      <c r="G208" s="281"/>
      <c r="H208" s="310"/>
    </row>
    <row r="209" spans="1:8" ht="15.75" customHeight="1">
      <c r="A209" s="156"/>
      <c r="B209" s="278"/>
      <c r="C209" s="130" t="s">
        <v>15</v>
      </c>
      <c r="D209" s="69">
        <f>D213+D217+D221</f>
        <v>0</v>
      </c>
      <c r="E209" s="69">
        <f>E213+E217+E221</f>
        <v>0</v>
      </c>
      <c r="F209" s="69">
        <f>F213+F217+F221</f>
        <v>0</v>
      </c>
      <c r="G209" s="281"/>
      <c r="H209" s="310"/>
    </row>
    <row r="210" spans="1:8" ht="15.75" customHeight="1" thickBot="1">
      <c r="A210" s="157"/>
      <c r="B210" s="279"/>
      <c r="C210" s="71" t="s">
        <v>53</v>
      </c>
      <c r="D210" s="72">
        <f>SUM(D207:D209)</f>
        <v>0</v>
      </c>
      <c r="E210" s="72">
        <f>SUM(E207:E209)</f>
        <v>0</v>
      </c>
      <c r="F210" s="72">
        <f>SUM(F207:F209)</f>
        <v>0</v>
      </c>
      <c r="G210" s="282"/>
      <c r="H210" s="311"/>
    </row>
    <row r="211" spans="1:8" s="27" customFormat="1" ht="15.75" customHeight="1">
      <c r="A211" s="155" t="s">
        <v>88</v>
      </c>
      <c r="B211" s="278" t="s">
        <v>217</v>
      </c>
      <c r="C211" s="68" t="s">
        <v>13</v>
      </c>
      <c r="D211" s="69">
        <v>1700</v>
      </c>
      <c r="E211" s="69">
        <v>1700</v>
      </c>
      <c r="F211" s="69">
        <v>1700</v>
      </c>
      <c r="G211" s="280">
        <f>F214/D214</f>
        <v>1</v>
      </c>
      <c r="H211" s="309"/>
    </row>
    <row r="212" spans="1:8" s="23" customFormat="1" ht="15.75" customHeight="1">
      <c r="A212" s="156"/>
      <c r="B212" s="278"/>
      <c r="C212" s="130" t="s">
        <v>14</v>
      </c>
      <c r="D212" s="70">
        <v>89.5</v>
      </c>
      <c r="E212" s="70">
        <v>89.5</v>
      </c>
      <c r="F212" s="70">
        <v>89.5</v>
      </c>
      <c r="G212" s="281"/>
      <c r="H212" s="310"/>
    </row>
    <row r="213" spans="1:8" s="23" customFormat="1" ht="15.75" customHeight="1">
      <c r="A213" s="156"/>
      <c r="B213" s="278"/>
      <c r="C213" s="130" t="s">
        <v>15</v>
      </c>
      <c r="D213" s="70">
        <v>0</v>
      </c>
      <c r="E213" s="70">
        <v>0</v>
      </c>
      <c r="F213" s="70">
        <v>0</v>
      </c>
      <c r="G213" s="281"/>
      <c r="H213" s="310"/>
    </row>
    <row r="214" spans="1:8" ht="15.75" customHeight="1" thickBot="1">
      <c r="A214" s="157"/>
      <c r="B214" s="279"/>
      <c r="C214" s="71" t="s">
        <v>53</v>
      </c>
      <c r="D214" s="72">
        <f>SUM(D211:D213)</f>
        <v>1789.5</v>
      </c>
      <c r="E214" s="72">
        <f>SUM(E211:E213)</f>
        <v>1789.5</v>
      </c>
      <c r="F214" s="72">
        <f>SUM(F211:F213)</f>
        <v>1789.5</v>
      </c>
      <c r="G214" s="282"/>
      <c r="H214" s="311"/>
    </row>
    <row r="215" spans="1:8" s="24" customFormat="1" ht="15.75" customHeight="1">
      <c r="A215" s="155" t="s">
        <v>238</v>
      </c>
      <c r="B215" s="328" t="s">
        <v>218</v>
      </c>
      <c r="C215" s="68" t="s">
        <v>13</v>
      </c>
      <c r="D215" s="69">
        <v>20228.2</v>
      </c>
      <c r="E215" s="69">
        <v>16621.2</v>
      </c>
      <c r="F215" s="69">
        <v>16621.2</v>
      </c>
      <c r="G215" s="280">
        <f>F218/D218</f>
        <v>0.8216845789541334</v>
      </c>
      <c r="H215" s="309"/>
    </row>
    <row r="216" spans="1:8" s="23" customFormat="1" ht="15.75" customHeight="1">
      <c r="A216" s="156"/>
      <c r="B216" s="328"/>
      <c r="C216" s="130" t="s">
        <v>14</v>
      </c>
      <c r="D216" s="70">
        <v>0</v>
      </c>
      <c r="E216" s="70">
        <v>0</v>
      </c>
      <c r="F216" s="70">
        <v>0</v>
      </c>
      <c r="G216" s="281"/>
      <c r="H216" s="310"/>
    </row>
    <row r="217" spans="1:8" s="23" customFormat="1" ht="15.75" customHeight="1">
      <c r="A217" s="156"/>
      <c r="B217" s="328"/>
      <c r="C217" s="130" t="s">
        <v>15</v>
      </c>
      <c r="D217" s="70">
        <v>0</v>
      </c>
      <c r="E217" s="70">
        <v>0</v>
      </c>
      <c r="F217" s="70">
        <v>0</v>
      </c>
      <c r="G217" s="281"/>
      <c r="H217" s="310"/>
    </row>
    <row r="218" spans="1:8" s="23" customFormat="1" ht="42" customHeight="1" thickBot="1">
      <c r="A218" s="157"/>
      <c r="B218" s="329"/>
      <c r="C218" s="71" t="s">
        <v>53</v>
      </c>
      <c r="D218" s="72">
        <f>SUM(D215:D217)</f>
        <v>20228.2</v>
      </c>
      <c r="E218" s="72">
        <f>SUM(E215:E217)</f>
        <v>16621.2</v>
      </c>
      <c r="F218" s="72">
        <f>SUM(F215:F217)</f>
        <v>16621.2</v>
      </c>
      <c r="G218" s="282"/>
      <c r="H218" s="311"/>
    </row>
    <row r="219" spans="1:8" s="23" customFormat="1" ht="15.75" customHeight="1">
      <c r="A219" s="155" t="s">
        <v>89</v>
      </c>
      <c r="B219" s="326" t="s">
        <v>219</v>
      </c>
      <c r="C219" s="68" t="s">
        <v>13</v>
      </c>
      <c r="D219" s="69">
        <v>11231.2</v>
      </c>
      <c r="E219" s="69">
        <v>0</v>
      </c>
      <c r="F219" s="69">
        <v>0</v>
      </c>
      <c r="G219" s="280">
        <f>F222/D222</f>
        <v>0</v>
      </c>
      <c r="H219" s="309"/>
    </row>
    <row r="220" spans="1:8" s="27" customFormat="1" ht="15.75" customHeight="1">
      <c r="A220" s="156"/>
      <c r="B220" s="326"/>
      <c r="C220" s="130" t="s">
        <v>14</v>
      </c>
      <c r="D220" s="70">
        <v>0</v>
      </c>
      <c r="E220" s="70">
        <v>0</v>
      </c>
      <c r="F220" s="70">
        <v>0</v>
      </c>
      <c r="G220" s="281"/>
      <c r="H220" s="310"/>
    </row>
    <row r="221" spans="1:8" s="23" customFormat="1" ht="15.75" customHeight="1">
      <c r="A221" s="156"/>
      <c r="B221" s="326"/>
      <c r="C221" s="130" t="s">
        <v>15</v>
      </c>
      <c r="D221" s="70">
        <v>0</v>
      </c>
      <c r="E221" s="70">
        <v>0</v>
      </c>
      <c r="F221" s="70">
        <v>0</v>
      </c>
      <c r="G221" s="281"/>
      <c r="H221" s="310"/>
    </row>
    <row r="222" spans="1:8" s="23" customFormat="1" ht="25.5" customHeight="1" thickBot="1">
      <c r="A222" s="157"/>
      <c r="B222" s="327"/>
      <c r="C222" s="71" t="s">
        <v>53</v>
      </c>
      <c r="D222" s="72">
        <f>SUM(D219:D221)</f>
        <v>11231.2</v>
      </c>
      <c r="E222" s="72">
        <f>SUM(E219:E221)</f>
        <v>0</v>
      </c>
      <c r="F222" s="72">
        <f>SUM(F219:F221)</f>
        <v>0</v>
      </c>
      <c r="G222" s="282"/>
      <c r="H222" s="311"/>
    </row>
    <row r="223" spans="1:8" s="24" customFormat="1" ht="15.75" customHeight="1">
      <c r="A223" s="155" t="s">
        <v>239</v>
      </c>
      <c r="B223" s="328" t="s">
        <v>220</v>
      </c>
      <c r="C223" s="68" t="s">
        <v>13</v>
      </c>
      <c r="D223" s="69">
        <v>11873.1</v>
      </c>
      <c r="E223" s="69">
        <v>5887.1</v>
      </c>
      <c r="F223" s="69">
        <v>5887.1</v>
      </c>
      <c r="G223" s="280">
        <f>F226/D226</f>
        <v>0.4958351230933792</v>
      </c>
      <c r="H223" s="309"/>
    </row>
    <row r="224" spans="1:8" s="23" customFormat="1" ht="15.75" customHeight="1">
      <c r="A224" s="156"/>
      <c r="B224" s="328"/>
      <c r="C224" s="130" t="s">
        <v>14</v>
      </c>
      <c r="D224" s="70">
        <v>0</v>
      </c>
      <c r="E224" s="70">
        <v>0</v>
      </c>
      <c r="F224" s="70">
        <v>0</v>
      </c>
      <c r="G224" s="281"/>
      <c r="H224" s="310"/>
    </row>
    <row r="225" spans="1:8" s="23" customFormat="1" ht="15.75" customHeight="1">
      <c r="A225" s="156"/>
      <c r="B225" s="328"/>
      <c r="C225" s="130" t="s">
        <v>15</v>
      </c>
      <c r="D225" s="70">
        <v>0</v>
      </c>
      <c r="E225" s="70">
        <v>0</v>
      </c>
      <c r="F225" s="70">
        <v>0</v>
      </c>
      <c r="G225" s="281"/>
      <c r="H225" s="310"/>
    </row>
    <row r="226" spans="1:8" s="23" customFormat="1" ht="42" customHeight="1" thickBot="1">
      <c r="A226" s="157"/>
      <c r="B226" s="329"/>
      <c r="C226" s="71" t="s">
        <v>53</v>
      </c>
      <c r="D226" s="72">
        <f>SUM(D223:D225)</f>
        <v>11873.1</v>
      </c>
      <c r="E226" s="72">
        <f>SUM(E223:E225)</f>
        <v>5887.1</v>
      </c>
      <c r="F226" s="72">
        <f>SUM(F223:F225)</f>
        <v>5887.1</v>
      </c>
      <c r="G226" s="282"/>
      <c r="H226" s="311"/>
    </row>
    <row r="227" spans="1:8" s="23" customFormat="1" ht="15.75" customHeight="1">
      <c r="A227" s="155" t="s">
        <v>90</v>
      </c>
      <c r="B227" s="326" t="s">
        <v>221</v>
      </c>
      <c r="C227" s="68" t="s">
        <v>13</v>
      </c>
      <c r="D227" s="69">
        <v>3478.7</v>
      </c>
      <c r="E227" s="69">
        <v>3478.7</v>
      </c>
      <c r="F227" s="69">
        <v>3478.7</v>
      </c>
      <c r="G227" s="280">
        <f>F230/D230</f>
        <v>1</v>
      </c>
      <c r="H227" s="309"/>
    </row>
    <row r="228" spans="1:8" s="27" customFormat="1" ht="15.75" customHeight="1">
      <c r="A228" s="156"/>
      <c r="B228" s="326"/>
      <c r="C228" s="130" t="s">
        <v>14</v>
      </c>
      <c r="D228" s="70">
        <v>430</v>
      </c>
      <c r="E228" s="70">
        <v>430</v>
      </c>
      <c r="F228" s="70">
        <v>430</v>
      </c>
      <c r="G228" s="281"/>
      <c r="H228" s="310"/>
    </row>
    <row r="229" spans="1:8" s="23" customFormat="1" ht="15.75" customHeight="1">
      <c r="A229" s="156"/>
      <c r="B229" s="326"/>
      <c r="C229" s="130" t="s">
        <v>15</v>
      </c>
      <c r="D229" s="70">
        <v>0</v>
      </c>
      <c r="E229" s="70">
        <v>0</v>
      </c>
      <c r="F229" s="70">
        <v>0</v>
      </c>
      <c r="G229" s="281"/>
      <c r="H229" s="310"/>
    </row>
    <row r="230" spans="1:8" s="23" customFormat="1" ht="25.5" customHeight="1" thickBot="1">
      <c r="A230" s="157"/>
      <c r="B230" s="327"/>
      <c r="C230" s="71" t="s">
        <v>53</v>
      </c>
      <c r="D230" s="72">
        <f>SUM(D227:D229)</f>
        <v>3908.7</v>
      </c>
      <c r="E230" s="72">
        <f>SUM(E227:E229)</f>
        <v>3908.7</v>
      </c>
      <c r="F230" s="72">
        <f>SUM(F227:F229)</f>
        <v>3908.7</v>
      </c>
      <c r="G230" s="282"/>
      <c r="H230" s="311"/>
    </row>
    <row r="231" spans="1:8" s="23" customFormat="1" ht="15.75" customHeight="1">
      <c r="A231" s="243" t="s">
        <v>91</v>
      </c>
      <c r="B231" s="330" t="s">
        <v>67</v>
      </c>
      <c r="C231" s="73" t="s">
        <v>13</v>
      </c>
      <c r="D231" s="77">
        <f aca="true" t="shared" si="16" ref="D231:F233">D235+D239+D243+D247+D251+D255+D259</f>
        <v>3033.4</v>
      </c>
      <c r="E231" s="77">
        <f t="shared" si="16"/>
        <v>2807.4</v>
      </c>
      <c r="F231" s="77">
        <f t="shared" si="16"/>
        <v>2807.4</v>
      </c>
      <c r="G231" s="321">
        <f>F234/D234</f>
        <v>0.6676227844191958</v>
      </c>
      <c r="H231" s="306"/>
    </row>
    <row r="232" spans="1:8" s="23" customFormat="1" ht="15.75" customHeight="1">
      <c r="A232" s="244"/>
      <c r="B232" s="304"/>
      <c r="C232" s="132" t="s">
        <v>14</v>
      </c>
      <c r="D232" s="77">
        <f t="shared" si="16"/>
        <v>164693.5</v>
      </c>
      <c r="E232" s="77">
        <f t="shared" si="16"/>
        <v>109170.90000000001</v>
      </c>
      <c r="F232" s="77">
        <f t="shared" si="16"/>
        <v>109170.90000000001</v>
      </c>
      <c r="G232" s="322"/>
      <c r="H232" s="307"/>
    </row>
    <row r="233" spans="1:8" s="23" customFormat="1" ht="15.75" customHeight="1">
      <c r="A233" s="244"/>
      <c r="B233" s="304"/>
      <c r="C233" s="132" t="s">
        <v>15</v>
      </c>
      <c r="D233" s="77">
        <f t="shared" si="16"/>
        <v>0</v>
      </c>
      <c r="E233" s="77">
        <f t="shared" si="16"/>
        <v>0</v>
      </c>
      <c r="F233" s="77">
        <f t="shared" si="16"/>
        <v>0</v>
      </c>
      <c r="G233" s="322"/>
      <c r="H233" s="307"/>
    </row>
    <row r="234" spans="1:8" s="23" customFormat="1" ht="15.75" customHeight="1" thickBot="1">
      <c r="A234" s="245"/>
      <c r="B234" s="305"/>
      <c r="C234" s="75" t="s">
        <v>53</v>
      </c>
      <c r="D234" s="76">
        <f>SUM(D231:D233)</f>
        <v>167726.9</v>
      </c>
      <c r="E234" s="76">
        <f>SUM(E231:E233)</f>
        <v>111978.3</v>
      </c>
      <c r="F234" s="76">
        <f>SUM(F231:F233)</f>
        <v>111978.3</v>
      </c>
      <c r="G234" s="323"/>
      <c r="H234" s="308"/>
    </row>
    <row r="235" spans="1:8" ht="15.75" customHeight="1">
      <c r="A235" s="155" t="s">
        <v>92</v>
      </c>
      <c r="B235" s="278" t="s">
        <v>222</v>
      </c>
      <c r="C235" s="68" t="s">
        <v>13</v>
      </c>
      <c r="D235" s="69">
        <v>0</v>
      </c>
      <c r="E235" s="69">
        <v>0</v>
      </c>
      <c r="F235" s="69">
        <v>0</v>
      </c>
      <c r="G235" s="280">
        <f>F238/D238</f>
        <v>0.7555866881314328</v>
      </c>
      <c r="H235" s="309"/>
    </row>
    <row r="236" spans="1:8" s="23" customFormat="1" ht="15.75" customHeight="1">
      <c r="A236" s="156"/>
      <c r="B236" s="278"/>
      <c r="C236" s="130" t="s">
        <v>14</v>
      </c>
      <c r="D236" s="70">
        <v>107711.4</v>
      </c>
      <c r="E236" s="70">
        <v>81385.3</v>
      </c>
      <c r="F236" s="70">
        <v>81385.3</v>
      </c>
      <c r="G236" s="281"/>
      <c r="H236" s="310"/>
    </row>
    <row r="237" spans="1:8" s="23" customFormat="1" ht="15.75" customHeight="1">
      <c r="A237" s="156"/>
      <c r="B237" s="278"/>
      <c r="C237" s="130" t="s">
        <v>15</v>
      </c>
      <c r="D237" s="70">
        <v>0</v>
      </c>
      <c r="E237" s="70">
        <v>0</v>
      </c>
      <c r="F237" s="70">
        <v>0</v>
      </c>
      <c r="G237" s="281"/>
      <c r="H237" s="310"/>
    </row>
    <row r="238" spans="1:8" s="23" customFormat="1" ht="15.75" customHeight="1" thickBot="1">
      <c r="A238" s="157"/>
      <c r="B238" s="279"/>
      <c r="C238" s="71" t="s">
        <v>53</v>
      </c>
      <c r="D238" s="72">
        <f>SUM(D235:D237)</f>
        <v>107711.4</v>
      </c>
      <c r="E238" s="72">
        <f>SUM(E235:E237)</f>
        <v>81385.3</v>
      </c>
      <c r="F238" s="72">
        <f>SUM(F235:F237)</f>
        <v>81385.3</v>
      </c>
      <c r="G238" s="282"/>
      <c r="H238" s="311"/>
    </row>
    <row r="239" spans="1:8" ht="15.75" customHeight="1">
      <c r="A239" s="155" t="s">
        <v>93</v>
      </c>
      <c r="B239" s="278" t="s">
        <v>223</v>
      </c>
      <c r="C239" s="68" t="s">
        <v>13</v>
      </c>
      <c r="D239" s="69">
        <v>0</v>
      </c>
      <c r="E239" s="69">
        <v>0</v>
      </c>
      <c r="F239" s="69">
        <v>0</v>
      </c>
      <c r="G239" s="280">
        <f>F242/D242</f>
        <v>0.3806763643691632</v>
      </c>
      <c r="H239" s="309"/>
    </row>
    <row r="240" spans="1:8" s="23" customFormat="1" ht="15.75" customHeight="1">
      <c r="A240" s="156"/>
      <c r="B240" s="278"/>
      <c r="C240" s="130" t="s">
        <v>14</v>
      </c>
      <c r="D240" s="70">
        <v>37713.4</v>
      </c>
      <c r="E240" s="70">
        <v>14356.6</v>
      </c>
      <c r="F240" s="70">
        <v>14356.6</v>
      </c>
      <c r="G240" s="281"/>
      <c r="H240" s="310"/>
    </row>
    <row r="241" spans="1:8" s="23" customFormat="1" ht="15.75" customHeight="1">
      <c r="A241" s="156"/>
      <c r="B241" s="278"/>
      <c r="C241" s="130" t="s">
        <v>15</v>
      </c>
      <c r="D241" s="70">
        <v>0</v>
      </c>
      <c r="E241" s="70">
        <v>0</v>
      </c>
      <c r="F241" s="70">
        <v>0</v>
      </c>
      <c r="G241" s="281"/>
      <c r="H241" s="310"/>
    </row>
    <row r="242" spans="1:8" s="23" customFormat="1" ht="15.75" customHeight="1" thickBot="1">
      <c r="A242" s="157"/>
      <c r="B242" s="279"/>
      <c r="C242" s="71" t="s">
        <v>53</v>
      </c>
      <c r="D242" s="72">
        <f>SUM(D239:D241)</f>
        <v>37713.4</v>
      </c>
      <c r="E242" s="72">
        <f>SUM(E239:E241)</f>
        <v>14356.6</v>
      </c>
      <c r="F242" s="72">
        <f>SUM(F239:F241)</f>
        <v>14356.6</v>
      </c>
      <c r="G242" s="282"/>
      <c r="H242" s="311"/>
    </row>
    <row r="243" spans="1:8" ht="15.75" customHeight="1">
      <c r="A243" s="155" t="s">
        <v>94</v>
      </c>
      <c r="B243" s="278" t="s">
        <v>68</v>
      </c>
      <c r="C243" s="68" t="s">
        <v>13</v>
      </c>
      <c r="D243" s="69">
        <v>0</v>
      </c>
      <c r="E243" s="69">
        <v>0</v>
      </c>
      <c r="F243" s="69">
        <v>0</v>
      </c>
      <c r="G243" s="280">
        <f>F246/D246</f>
        <v>0.7241864535725113</v>
      </c>
      <c r="H243" s="309"/>
    </row>
    <row r="244" spans="1:8" s="23" customFormat="1" ht="15.75" customHeight="1">
      <c r="A244" s="156"/>
      <c r="B244" s="278"/>
      <c r="C244" s="130" t="s">
        <v>14</v>
      </c>
      <c r="D244" s="70">
        <v>17482.1</v>
      </c>
      <c r="E244" s="70">
        <v>12660.3</v>
      </c>
      <c r="F244" s="70">
        <v>12660.3</v>
      </c>
      <c r="G244" s="281"/>
      <c r="H244" s="310"/>
    </row>
    <row r="245" spans="1:8" s="23" customFormat="1" ht="15.75" customHeight="1">
      <c r="A245" s="156"/>
      <c r="B245" s="278"/>
      <c r="C245" s="130" t="s">
        <v>15</v>
      </c>
      <c r="D245" s="70">
        <v>0</v>
      </c>
      <c r="E245" s="70">
        <v>0</v>
      </c>
      <c r="F245" s="70">
        <v>0</v>
      </c>
      <c r="G245" s="281"/>
      <c r="H245" s="310"/>
    </row>
    <row r="246" spans="1:8" s="23" customFormat="1" ht="15.75" customHeight="1" thickBot="1">
      <c r="A246" s="157"/>
      <c r="B246" s="279"/>
      <c r="C246" s="71" t="s">
        <v>53</v>
      </c>
      <c r="D246" s="72">
        <f>SUM(D243:D245)</f>
        <v>17482.1</v>
      </c>
      <c r="E246" s="72">
        <f>SUM(E243:E245)</f>
        <v>12660.3</v>
      </c>
      <c r="F246" s="72">
        <f>SUM(F243:F245)</f>
        <v>12660.3</v>
      </c>
      <c r="G246" s="282"/>
      <c r="H246" s="311"/>
    </row>
    <row r="247" spans="1:8" s="24" customFormat="1" ht="15.75" customHeight="1">
      <c r="A247" s="155" t="s">
        <v>95</v>
      </c>
      <c r="B247" s="278" t="s">
        <v>224</v>
      </c>
      <c r="C247" s="68" t="s">
        <v>13</v>
      </c>
      <c r="D247" s="69">
        <v>0</v>
      </c>
      <c r="E247" s="69">
        <v>0</v>
      </c>
      <c r="F247" s="69">
        <v>0</v>
      </c>
      <c r="G247" s="280">
        <f>F250/D250</f>
        <v>0.4957074721780604</v>
      </c>
      <c r="H247" s="309"/>
    </row>
    <row r="248" spans="1:8" s="23" customFormat="1" ht="15.75" customHeight="1">
      <c r="A248" s="156"/>
      <c r="B248" s="278"/>
      <c r="C248" s="130" t="s">
        <v>14</v>
      </c>
      <c r="D248" s="69">
        <v>943.5</v>
      </c>
      <c r="E248" s="69">
        <v>467.7</v>
      </c>
      <c r="F248" s="69">
        <v>467.7</v>
      </c>
      <c r="G248" s="281"/>
      <c r="H248" s="310"/>
    </row>
    <row r="249" spans="1:8" s="23" customFormat="1" ht="15.75" customHeight="1">
      <c r="A249" s="156"/>
      <c r="B249" s="278"/>
      <c r="C249" s="130" t="s">
        <v>15</v>
      </c>
      <c r="D249" s="69">
        <v>0</v>
      </c>
      <c r="E249" s="69">
        <v>0</v>
      </c>
      <c r="F249" s="69">
        <v>0</v>
      </c>
      <c r="G249" s="281"/>
      <c r="H249" s="310"/>
    </row>
    <row r="250" spans="1:8" s="23" customFormat="1" ht="15.75" customHeight="1" thickBot="1">
      <c r="A250" s="157"/>
      <c r="B250" s="279"/>
      <c r="C250" s="71" t="s">
        <v>53</v>
      </c>
      <c r="D250" s="72">
        <f>SUM(D247:D249)</f>
        <v>943.5</v>
      </c>
      <c r="E250" s="72">
        <f>SUM(E247:E249)</f>
        <v>467.7</v>
      </c>
      <c r="F250" s="72">
        <f>SUM(F247:F249)</f>
        <v>467.7</v>
      </c>
      <c r="G250" s="282"/>
      <c r="H250" s="311"/>
    </row>
    <row r="251" spans="1:8" ht="15.75" customHeight="1">
      <c r="A251" s="155" t="s">
        <v>96</v>
      </c>
      <c r="B251" s="278" t="s">
        <v>69</v>
      </c>
      <c r="C251" s="68" t="s">
        <v>13</v>
      </c>
      <c r="D251" s="69">
        <v>0</v>
      </c>
      <c r="E251" s="69">
        <v>0</v>
      </c>
      <c r="F251" s="69">
        <v>0</v>
      </c>
      <c r="G251" s="280">
        <f>F254/D254</f>
        <v>0.1838095238095238</v>
      </c>
      <c r="H251" s="309"/>
    </row>
    <row r="252" spans="1:8" s="23" customFormat="1" ht="15.75" customHeight="1">
      <c r="A252" s="156"/>
      <c r="B252" s="278"/>
      <c r="C252" s="130" t="s">
        <v>14</v>
      </c>
      <c r="D252" s="70">
        <v>630</v>
      </c>
      <c r="E252" s="70">
        <v>115.8</v>
      </c>
      <c r="F252" s="70">
        <v>115.8</v>
      </c>
      <c r="G252" s="281"/>
      <c r="H252" s="310"/>
    </row>
    <row r="253" spans="1:8" s="23" customFormat="1" ht="15.75" customHeight="1">
      <c r="A253" s="156"/>
      <c r="B253" s="278"/>
      <c r="C253" s="130" t="s">
        <v>15</v>
      </c>
      <c r="D253" s="70">
        <v>0</v>
      </c>
      <c r="E253" s="70">
        <v>0</v>
      </c>
      <c r="F253" s="70">
        <v>0</v>
      </c>
      <c r="G253" s="281"/>
      <c r="H253" s="310"/>
    </row>
    <row r="254" spans="1:8" ht="15.75" customHeight="1" thickBot="1">
      <c r="A254" s="157"/>
      <c r="B254" s="279"/>
      <c r="C254" s="71" t="s">
        <v>53</v>
      </c>
      <c r="D254" s="72">
        <f>SUM(D251:D253)</f>
        <v>630</v>
      </c>
      <c r="E254" s="72">
        <f>SUM(E251:E253)</f>
        <v>115.8</v>
      </c>
      <c r="F254" s="72">
        <f>SUM(F251:F253)</f>
        <v>115.8</v>
      </c>
      <c r="G254" s="282"/>
      <c r="H254" s="311"/>
    </row>
    <row r="255" spans="1:8" ht="15.75" customHeight="1">
      <c r="A255" s="155" t="s">
        <v>97</v>
      </c>
      <c r="B255" s="278" t="s">
        <v>70</v>
      </c>
      <c r="C255" s="68" t="s">
        <v>13</v>
      </c>
      <c r="D255" s="69">
        <v>2280</v>
      </c>
      <c r="E255" s="69">
        <v>2280</v>
      </c>
      <c r="F255" s="69">
        <v>2280</v>
      </c>
      <c r="G255" s="280">
        <f>F258/D258</f>
        <v>1</v>
      </c>
      <c r="H255" s="309"/>
    </row>
    <row r="256" spans="1:8" s="23" customFormat="1" ht="15.75" customHeight="1">
      <c r="A256" s="156"/>
      <c r="B256" s="278"/>
      <c r="C256" s="130" t="s">
        <v>14</v>
      </c>
      <c r="D256" s="70">
        <v>120</v>
      </c>
      <c r="E256" s="70">
        <v>120</v>
      </c>
      <c r="F256" s="70">
        <v>120</v>
      </c>
      <c r="G256" s="281"/>
      <c r="H256" s="310"/>
    </row>
    <row r="257" spans="1:8" s="23" customFormat="1" ht="15.75" customHeight="1">
      <c r="A257" s="156"/>
      <c r="B257" s="278"/>
      <c r="C257" s="130" t="s">
        <v>15</v>
      </c>
      <c r="D257" s="70">
        <v>0</v>
      </c>
      <c r="E257" s="70">
        <v>0</v>
      </c>
      <c r="F257" s="70">
        <v>0</v>
      </c>
      <c r="G257" s="281"/>
      <c r="H257" s="310"/>
    </row>
    <row r="258" spans="1:8" ht="15.75" customHeight="1" thickBot="1">
      <c r="A258" s="157"/>
      <c r="B258" s="279"/>
      <c r="C258" s="71" t="s">
        <v>53</v>
      </c>
      <c r="D258" s="72">
        <f>SUM(D255:D257)</f>
        <v>2400</v>
      </c>
      <c r="E258" s="72">
        <f>SUM(E255:E257)</f>
        <v>2400</v>
      </c>
      <c r="F258" s="72">
        <f>SUM(F255:F257)</f>
        <v>2400</v>
      </c>
      <c r="G258" s="282"/>
      <c r="H258" s="311"/>
    </row>
    <row r="259" spans="1:8" s="23" customFormat="1" ht="15.75" customHeight="1">
      <c r="A259" s="155" t="s">
        <v>98</v>
      </c>
      <c r="B259" s="326" t="s">
        <v>229</v>
      </c>
      <c r="C259" s="68" t="s">
        <v>13</v>
      </c>
      <c r="D259" s="69">
        <v>753.4</v>
      </c>
      <c r="E259" s="69">
        <v>527.4</v>
      </c>
      <c r="F259" s="69">
        <v>527.4</v>
      </c>
      <c r="G259" s="280">
        <f>F262/D262</f>
        <v>0.7000590667454224</v>
      </c>
      <c r="H259" s="309"/>
    </row>
    <row r="260" spans="1:8" s="27" customFormat="1" ht="15.75" customHeight="1">
      <c r="A260" s="156"/>
      <c r="B260" s="326"/>
      <c r="C260" s="130" t="s">
        <v>14</v>
      </c>
      <c r="D260" s="70">
        <v>93.1</v>
      </c>
      <c r="E260" s="70">
        <v>65.2</v>
      </c>
      <c r="F260" s="70">
        <v>65.2</v>
      </c>
      <c r="G260" s="281"/>
      <c r="H260" s="310"/>
    </row>
    <row r="261" spans="1:8" s="23" customFormat="1" ht="15.75" customHeight="1">
      <c r="A261" s="156"/>
      <c r="B261" s="326"/>
      <c r="C261" s="130" t="s">
        <v>15</v>
      </c>
      <c r="D261" s="70">
        <v>0</v>
      </c>
      <c r="E261" s="70">
        <v>0</v>
      </c>
      <c r="F261" s="70">
        <v>0</v>
      </c>
      <c r="G261" s="281"/>
      <c r="H261" s="310"/>
    </row>
    <row r="262" spans="1:8" s="23" customFormat="1" ht="25.5" customHeight="1" thickBot="1">
      <c r="A262" s="157"/>
      <c r="B262" s="327"/>
      <c r="C262" s="71" t="s">
        <v>53</v>
      </c>
      <c r="D262" s="72">
        <f>SUM(D259:D261)</f>
        <v>846.5</v>
      </c>
      <c r="E262" s="72">
        <f>SUM(E259:E261)</f>
        <v>592.6</v>
      </c>
      <c r="F262" s="72">
        <f>SUM(F259:F261)</f>
        <v>592.6</v>
      </c>
      <c r="G262" s="282"/>
      <c r="H262" s="311"/>
    </row>
    <row r="263" spans="1:8" s="23" customFormat="1" ht="15.75" customHeight="1">
      <c r="A263" s="243" t="s">
        <v>99</v>
      </c>
      <c r="B263" s="330" t="s">
        <v>71</v>
      </c>
      <c r="C263" s="73" t="s">
        <v>13</v>
      </c>
      <c r="D263" s="77">
        <f aca="true" t="shared" si="17" ref="D263:F265">D267+D271+D275</f>
        <v>249.2</v>
      </c>
      <c r="E263" s="77">
        <f t="shared" si="17"/>
        <v>249.2</v>
      </c>
      <c r="F263" s="77">
        <f t="shared" si="17"/>
        <v>249.2</v>
      </c>
      <c r="G263" s="321">
        <f>F266/D266</f>
        <v>0.6583452211126961</v>
      </c>
      <c r="H263" s="306"/>
    </row>
    <row r="264" spans="1:8" s="23" customFormat="1" ht="15.75" customHeight="1">
      <c r="A264" s="244"/>
      <c r="B264" s="304"/>
      <c r="C264" s="132" t="s">
        <v>14</v>
      </c>
      <c r="D264" s="77">
        <f t="shared" si="17"/>
        <v>1152.8</v>
      </c>
      <c r="E264" s="77">
        <f t="shared" si="17"/>
        <v>673.8</v>
      </c>
      <c r="F264" s="77">
        <f t="shared" si="17"/>
        <v>673.8</v>
      </c>
      <c r="G264" s="322"/>
      <c r="H264" s="307"/>
    </row>
    <row r="265" spans="1:8" s="23" customFormat="1" ht="15.75" customHeight="1">
      <c r="A265" s="244"/>
      <c r="B265" s="304"/>
      <c r="C265" s="132" t="s">
        <v>15</v>
      </c>
      <c r="D265" s="77">
        <f t="shared" si="17"/>
        <v>0</v>
      </c>
      <c r="E265" s="77">
        <f t="shared" si="17"/>
        <v>0</v>
      </c>
      <c r="F265" s="77">
        <f t="shared" si="17"/>
        <v>0</v>
      </c>
      <c r="G265" s="322"/>
      <c r="H265" s="307"/>
    </row>
    <row r="266" spans="1:8" s="23" customFormat="1" ht="15.75" customHeight="1" thickBot="1">
      <c r="A266" s="245"/>
      <c r="B266" s="305"/>
      <c r="C266" s="75" t="s">
        <v>53</v>
      </c>
      <c r="D266" s="76">
        <f>SUM(D263:D265)</f>
        <v>1402</v>
      </c>
      <c r="E266" s="76">
        <f>SUM(E263:E265)</f>
        <v>923</v>
      </c>
      <c r="F266" s="76">
        <f>SUM(F263:F265)</f>
        <v>923</v>
      </c>
      <c r="G266" s="323"/>
      <c r="H266" s="308"/>
    </row>
    <row r="267" spans="1:8" s="23" customFormat="1" ht="15.75" customHeight="1">
      <c r="A267" s="155" t="s">
        <v>100</v>
      </c>
      <c r="B267" s="326" t="s">
        <v>72</v>
      </c>
      <c r="C267" s="68" t="s">
        <v>13</v>
      </c>
      <c r="D267" s="69">
        <v>0</v>
      </c>
      <c r="E267" s="69">
        <v>0</v>
      </c>
      <c r="F267" s="69">
        <v>0</v>
      </c>
      <c r="G267" s="280">
        <v>0</v>
      </c>
      <c r="H267" s="309"/>
    </row>
    <row r="268" spans="1:8" s="27" customFormat="1" ht="15.75" customHeight="1">
      <c r="A268" s="156"/>
      <c r="B268" s="326"/>
      <c r="C268" s="130" t="s">
        <v>14</v>
      </c>
      <c r="D268" s="70">
        <v>0</v>
      </c>
      <c r="E268" s="70">
        <v>0</v>
      </c>
      <c r="F268" s="70">
        <v>0</v>
      </c>
      <c r="G268" s="281"/>
      <c r="H268" s="310"/>
    </row>
    <row r="269" spans="1:8" s="23" customFormat="1" ht="15.75" customHeight="1">
      <c r="A269" s="156"/>
      <c r="B269" s="326"/>
      <c r="C269" s="130" t="s">
        <v>15</v>
      </c>
      <c r="D269" s="70">
        <v>0</v>
      </c>
      <c r="E269" s="70">
        <v>0</v>
      </c>
      <c r="F269" s="70">
        <v>0</v>
      </c>
      <c r="G269" s="281"/>
      <c r="H269" s="310"/>
    </row>
    <row r="270" spans="1:8" s="23" customFormat="1" ht="25.5" customHeight="1" thickBot="1">
      <c r="A270" s="157"/>
      <c r="B270" s="327"/>
      <c r="C270" s="71" t="s">
        <v>53</v>
      </c>
      <c r="D270" s="72">
        <f>SUM(D267:D269)</f>
        <v>0</v>
      </c>
      <c r="E270" s="72">
        <f>SUM(E267:E269)</f>
        <v>0</v>
      </c>
      <c r="F270" s="72">
        <f>SUM(F267:F269)</f>
        <v>0</v>
      </c>
      <c r="G270" s="282"/>
      <c r="H270" s="311"/>
    </row>
    <row r="271" spans="1:8" s="23" customFormat="1" ht="15.75" customHeight="1">
      <c r="A271" s="155" t="s">
        <v>101</v>
      </c>
      <c r="B271" s="326" t="s">
        <v>225</v>
      </c>
      <c r="C271" s="68" t="s">
        <v>13</v>
      </c>
      <c r="D271" s="69">
        <v>0</v>
      </c>
      <c r="E271" s="69">
        <v>0</v>
      </c>
      <c r="F271" s="69">
        <v>0</v>
      </c>
      <c r="G271" s="280">
        <f>F274/D274</f>
        <v>0.5730837789661319</v>
      </c>
      <c r="H271" s="309"/>
    </row>
    <row r="272" spans="1:8" s="27" customFormat="1" ht="15.75" customHeight="1">
      <c r="A272" s="156"/>
      <c r="B272" s="326"/>
      <c r="C272" s="130" t="s">
        <v>14</v>
      </c>
      <c r="D272" s="70">
        <v>1122</v>
      </c>
      <c r="E272" s="70">
        <v>643</v>
      </c>
      <c r="F272" s="70">
        <v>643</v>
      </c>
      <c r="G272" s="281"/>
      <c r="H272" s="310"/>
    </row>
    <row r="273" spans="1:8" s="23" customFormat="1" ht="15.75" customHeight="1">
      <c r="A273" s="156"/>
      <c r="B273" s="326"/>
      <c r="C273" s="130" t="s">
        <v>15</v>
      </c>
      <c r="D273" s="70">
        <v>0</v>
      </c>
      <c r="E273" s="70">
        <v>0</v>
      </c>
      <c r="F273" s="70">
        <v>0</v>
      </c>
      <c r="G273" s="281"/>
      <c r="H273" s="310"/>
    </row>
    <row r="274" spans="1:8" s="23" customFormat="1" ht="25.5" customHeight="1" thickBot="1">
      <c r="A274" s="157"/>
      <c r="B274" s="327"/>
      <c r="C274" s="71" t="s">
        <v>53</v>
      </c>
      <c r="D274" s="72">
        <f>SUM(D271:D273)</f>
        <v>1122</v>
      </c>
      <c r="E274" s="72">
        <f>SUM(E271:E273)</f>
        <v>643</v>
      </c>
      <c r="F274" s="72">
        <f>SUM(F271:F273)</f>
        <v>643</v>
      </c>
      <c r="G274" s="282"/>
      <c r="H274" s="311"/>
    </row>
    <row r="275" spans="1:8" s="23" customFormat="1" ht="15.75" customHeight="1">
      <c r="A275" s="155" t="s">
        <v>102</v>
      </c>
      <c r="B275" s="326" t="s">
        <v>226</v>
      </c>
      <c r="C275" s="68" t="s">
        <v>13</v>
      </c>
      <c r="D275" s="69">
        <v>249.2</v>
      </c>
      <c r="E275" s="69">
        <v>249.2</v>
      </c>
      <c r="F275" s="69">
        <v>249.2</v>
      </c>
      <c r="G275" s="280">
        <f>F278/D278</f>
        <v>1</v>
      </c>
      <c r="H275" s="309"/>
    </row>
    <row r="276" spans="1:8" s="27" customFormat="1" ht="15.75" customHeight="1">
      <c r="A276" s="156"/>
      <c r="B276" s="326"/>
      <c r="C276" s="130" t="s">
        <v>14</v>
      </c>
      <c r="D276" s="70">
        <v>30.8</v>
      </c>
      <c r="E276" s="70">
        <v>30.8</v>
      </c>
      <c r="F276" s="70">
        <v>30.8</v>
      </c>
      <c r="G276" s="281"/>
      <c r="H276" s="310"/>
    </row>
    <row r="277" spans="1:8" s="23" customFormat="1" ht="15.75" customHeight="1">
      <c r="A277" s="156"/>
      <c r="B277" s="326"/>
      <c r="C277" s="130" t="s">
        <v>15</v>
      </c>
      <c r="D277" s="70">
        <v>0</v>
      </c>
      <c r="E277" s="70">
        <v>0</v>
      </c>
      <c r="F277" s="70">
        <v>0</v>
      </c>
      <c r="G277" s="281"/>
      <c r="H277" s="310"/>
    </row>
    <row r="278" spans="1:8" s="23" customFormat="1" ht="25.5" customHeight="1" thickBot="1">
      <c r="A278" s="157"/>
      <c r="B278" s="327"/>
      <c r="C278" s="71" t="s">
        <v>53</v>
      </c>
      <c r="D278" s="72">
        <f>SUM(D275:D277)</f>
        <v>280</v>
      </c>
      <c r="E278" s="72">
        <f>SUM(E275:E277)</f>
        <v>280</v>
      </c>
      <c r="F278" s="72">
        <f>SUM(F275:F277)</f>
        <v>280</v>
      </c>
      <c r="G278" s="282"/>
      <c r="H278" s="311"/>
    </row>
    <row r="279" spans="1:8" s="23" customFormat="1" ht="15.75" customHeight="1">
      <c r="A279" s="243" t="s">
        <v>103</v>
      </c>
      <c r="B279" s="330" t="s">
        <v>73</v>
      </c>
      <c r="C279" s="73" t="s">
        <v>13</v>
      </c>
      <c r="D279" s="77">
        <f aca="true" t="shared" si="18" ref="D279:F281">D283+D287+D291</f>
        <v>3297.5</v>
      </c>
      <c r="E279" s="77">
        <f t="shared" si="18"/>
        <v>2838.3</v>
      </c>
      <c r="F279" s="77">
        <f t="shared" si="18"/>
        <v>2838.3</v>
      </c>
      <c r="G279" s="321">
        <f>F282/D282</f>
        <v>0.9023518863369888</v>
      </c>
      <c r="H279" s="306"/>
    </row>
    <row r="280" spans="1:8" s="23" customFormat="1" ht="15.75" customHeight="1">
      <c r="A280" s="244"/>
      <c r="B280" s="304"/>
      <c r="C280" s="132" t="s">
        <v>14</v>
      </c>
      <c r="D280" s="77">
        <f t="shared" si="18"/>
        <v>3952</v>
      </c>
      <c r="E280" s="77">
        <f t="shared" si="18"/>
        <v>3703.3</v>
      </c>
      <c r="F280" s="77">
        <f t="shared" si="18"/>
        <v>3703.3</v>
      </c>
      <c r="G280" s="322"/>
      <c r="H280" s="307"/>
    </row>
    <row r="281" spans="1:8" s="23" customFormat="1" ht="15.75" customHeight="1">
      <c r="A281" s="244"/>
      <c r="B281" s="304"/>
      <c r="C281" s="132" t="s">
        <v>15</v>
      </c>
      <c r="D281" s="77">
        <f t="shared" si="18"/>
        <v>0</v>
      </c>
      <c r="E281" s="77">
        <f t="shared" si="18"/>
        <v>0</v>
      </c>
      <c r="F281" s="77">
        <f t="shared" si="18"/>
        <v>0</v>
      </c>
      <c r="G281" s="322"/>
      <c r="H281" s="307"/>
    </row>
    <row r="282" spans="1:8" s="23" customFormat="1" ht="15.75" customHeight="1" thickBot="1">
      <c r="A282" s="245"/>
      <c r="B282" s="305"/>
      <c r="C282" s="75" t="s">
        <v>53</v>
      </c>
      <c r="D282" s="76">
        <f>SUM(D279:D281)</f>
        <v>7249.5</v>
      </c>
      <c r="E282" s="76">
        <f>SUM(E279:E281)</f>
        <v>6541.6</v>
      </c>
      <c r="F282" s="76">
        <f>SUM(F279:F281)</f>
        <v>6541.6</v>
      </c>
      <c r="G282" s="323"/>
      <c r="H282" s="308"/>
    </row>
    <row r="283" spans="1:8" s="23" customFormat="1" ht="15.75" customHeight="1">
      <c r="A283" s="155" t="s">
        <v>104</v>
      </c>
      <c r="B283" s="326" t="s">
        <v>74</v>
      </c>
      <c r="C283" s="68" t="s">
        <v>13</v>
      </c>
      <c r="D283" s="69">
        <v>0</v>
      </c>
      <c r="E283" s="69">
        <v>0</v>
      </c>
      <c r="F283" s="69">
        <v>0</v>
      </c>
      <c r="G283" s="280">
        <v>0</v>
      </c>
      <c r="H283" s="309"/>
    </row>
    <row r="284" spans="1:8" s="27" customFormat="1" ht="15.75" customHeight="1">
      <c r="A284" s="156"/>
      <c r="B284" s="326"/>
      <c r="C284" s="130" t="s">
        <v>14</v>
      </c>
      <c r="D284" s="70">
        <v>3544.5</v>
      </c>
      <c r="E284" s="70">
        <v>3352.5</v>
      </c>
      <c r="F284" s="70">
        <v>3352.5</v>
      </c>
      <c r="G284" s="281"/>
      <c r="H284" s="310"/>
    </row>
    <row r="285" spans="1:8" s="23" customFormat="1" ht="15.75" customHeight="1">
      <c r="A285" s="156"/>
      <c r="B285" s="326"/>
      <c r="C285" s="130" t="s">
        <v>15</v>
      </c>
      <c r="D285" s="70">
        <v>0</v>
      </c>
      <c r="E285" s="70">
        <v>0</v>
      </c>
      <c r="F285" s="70">
        <v>0</v>
      </c>
      <c r="G285" s="281"/>
      <c r="H285" s="310"/>
    </row>
    <row r="286" spans="1:8" s="23" customFormat="1" ht="25.5" customHeight="1" thickBot="1">
      <c r="A286" s="157"/>
      <c r="B286" s="327"/>
      <c r="C286" s="71" t="s">
        <v>53</v>
      </c>
      <c r="D286" s="72">
        <f>SUM(D283:D285)</f>
        <v>3544.5</v>
      </c>
      <c r="E286" s="72">
        <f>SUM(E283:E285)</f>
        <v>3352.5</v>
      </c>
      <c r="F286" s="72">
        <f>SUM(F283:F285)</f>
        <v>3352.5</v>
      </c>
      <c r="G286" s="282"/>
      <c r="H286" s="311"/>
    </row>
    <row r="287" spans="1:8" s="23" customFormat="1" ht="15.75" customHeight="1">
      <c r="A287" s="155" t="s">
        <v>194</v>
      </c>
      <c r="B287" s="326" t="s">
        <v>75</v>
      </c>
      <c r="C287" s="68" t="s">
        <v>13</v>
      </c>
      <c r="D287" s="69">
        <v>0</v>
      </c>
      <c r="E287" s="69">
        <v>0</v>
      </c>
      <c r="F287" s="69">
        <v>0</v>
      </c>
      <c r="G287" s="280">
        <v>0</v>
      </c>
      <c r="H287" s="309"/>
    </row>
    <row r="288" spans="1:8" s="27" customFormat="1" ht="15.75" customHeight="1">
      <c r="A288" s="156"/>
      <c r="B288" s="326"/>
      <c r="C288" s="130" t="s">
        <v>14</v>
      </c>
      <c r="D288" s="70">
        <v>0</v>
      </c>
      <c r="E288" s="70">
        <v>0</v>
      </c>
      <c r="F288" s="70">
        <v>0</v>
      </c>
      <c r="G288" s="281"/>
      <c r="H288" s="310"/>
    </row>
    <row r="289" spans="1:8" s="23" customFormat="1" ht="15.75" customHeight="1">
      <c r="A289" s="156"/>
      <c r="B289" s="326"/>
      <c r="C289" s="130" t="s">
        <v>15</v>
      </c>
      <c r="D289" s="70">
        <v>0</v>
      </c>
      <c r="E289" s="70">
        <v>0</v>
      </c>
      <c r="F289" s="70">
        <v>0</v>
      </c>
      <c r="G289" s="281"/>
      <c r="H289" s="310"/>
    </row>
    <row r="290" spans="1:8" s="23" customFormat="1" ht="25.5" customHeight="1" thickBot="1">
      <c r="A290" s="157"/>
      <c r="B290" s="327"/>
      <c r="C290" s="71" t="s">
        <v>53</v>
      </c>
      <c r="D290" s="72">
        <f>SUM(D287:D289)</f>
        <v>0</v>
      </c>
      <c r="E290" s="72">
        <f>SUM(E287:E289)</f>
        <v>0</v>
      </c>
      <c r="F290" s="72">
        <f>SUM(F287:F289)</f>
        <v>0</v>
      </c>
      <c r="G290" s="282"/>
      <c r="H290" s="311"/>
    </row>
    <row r="291" spans="1:8" s="23" customFormat="1" ht="15.75" customHeight="1">
      <c r="A291" s="155" t="s">
        <v>195</v>
      </c>
      <c r="B291" s="326" t="s">
        <v>76</v>
      </c>
      <c r="C291" s="68" t="s">
        <v>13</v>
      </c>
      <c r="D291" s="69">
        <v>3297.5</v>
      </c>
      <c r="E291" s="69">
        <v>2838.3</v>
      </c>
      <c r="F291" s="69">
        <v>2838.3</v>
      </c>
      <c r="G291" s="280">
        <f>F294/D294</f>
        <v>0.8607557354925777</v>
      </c>
      <c r="H291" s="309"/>
    </row>
    <row r="292" spans="1:8" s="27" customFormat="1" ht="15.75" customHeight="1">
      <c r="A292" s="156"/>
      <c r="B292" s="326"/>
      <c r="C292" s="130" t="s">
        <v>14</v>
      </c>
      <c r="D292" s="70">
        <v>407.5</v>
      </c>
      <c r="E292" s="70">
        <v>350.8</v>
      </c>
      <c r="F292" s="70">
        <v>350.8</v>
      </c>
      <c r="G292" s="281"/>
      <c r="H292" s="310"/>
    </row>
    <row r="293" spans="1:8" s="23" customFormat="1" ht="15.75" customHeight="1">
      <c r="A293" s="156"/>
      <c r="B293" s="326"/>
      <c r="C293" s="130" t="s">
        <v>15</v>
      </c>
      <c r="D293" s="70">
        <v>0</v>
      </c>
      <c r="E293" s="70">
        <v>0</v>
      </c>
      <c r="F293" s="70">
        <v>0</v>
      </c>
      <c r="G293" s="281"/>
      <c r="H293" s="310"/>
    </row>
    <row r="294" spans="1:8" s="23" customFormat="1" ht="25.5" customHeight="1" thickBot="1">
      <c r="A294" s="157"/>
      <c r="B294" s="327"/>
      <c r="C294" s="71" t="s">
        <v>53</v>
      </c>
      <c r="D294" s="72">
        <f>SUM(D291:D293)</f>
        <v>3705</v>
      </c>
      <c r="E294" s="72">
        <f>SUM(E291:E293)</f>
        <v>3189.1000000000004</v>
      </c>
      <c r="F294" s="72">
        <f>SUM(F291:F293)</f>
        <v>3189.1000000000004</v>
      </c>
      <c r="G294" s="282"/>
      <c r="H294" s="311"/>
    </row>
    <row r="295" spans="1:8" s="23" customFormat="1" ht="15.75" customHeight="1">
      <c r="A295" s="243" t="s">
        <v>240</v>
      </c>
      <c r="B295" s="330" t="s">
        <v>77</v>
      </c>
      <c r="C295" s="73" t="s">
        <v>13</v>
      </c>
      <c r="D295" s="77">
        <f aca="true" t="shared" si="19" ref="D295:F297">D299</f>
        <v>0</v>
      </c>
      <c r="E295" s="77">
        <f t="shared" si="19"/>
        <v>0</v>
      </c>
      <c r="F295" s="77">
        <f t="shared" si="19"/>
        <v>0</v>
      </c>
      <c r="G295" s="321">
        <f>F298/D298</f>
        <v>0.42915254237288136</v>
      </c>
      <c r="H295" s="306"/>
    </row>
    <row r="296" spans="1:8" s="23" customFormat="1" ht="15.75" customHeight="1">
      <c r="A296" s="244"/>
      <c r="B296" s="304"/>
      <c r="C296" s="132" t="s">
        <v>14</v>
      </c>
      <c r="D296" s="77">
        <f t="shared" si="19"/>
        <v>590</v>
      </c>
      <c r="E296" s="77">
        <f t="shared" si="19"/>
        <v>253.2</v>
      </c>
      <c r="F296" s="77">
        <f t="shared" si="19"/>
        <v>253.2</v>
      </c>
      <c r="G296" s="322"/>
      <c r="H296" s="307"/>
    </row>
    <row r="297" spans="1:8" s="23" customFormat="1" ht="15.75" customHeight="1">
      <c r="A297" s="244"/>
      <c r="B297" s="304"/>
      <c r="C297" s="132" t="s">
        <v>15</v>
      </c>
      <c r="D297" s="77">
        <f t="shared" si="19"/>
        <v>0</v>
      </c>
      <c r="E297" s="77">
        <f t="shared" si="19"/>
        <v>0</v>
      </c>
      <c r="F297" s="77">
        <f t="shared" si="19"/>
        <v>0</v>
      </c>
      <c r="G297" s="322"/>
      <c r="H297" s="307"/>
    </row>
    <row r="298" spans="1:8" s="23" customFormat="1" ht="15.75" customHeight="1" thickBot="1">
      <c r="A298" s="245"/>
      <c r="B298" s="305"/>
      <c r="C298" s="75" t="s">
        <v>53</v>
      </c>
      <c r="D298" s="76">
        <f>SUM(D295:D297)</f>
        <v>590</v>
      </c>
      <c r="E298" s="76">
        <f>SUM(E295:E297)</f>
        <v>253.2</v>
      </c>
      <c r="F298" s="76">
        <f>SUM(F295:F297)</f>
        <v>253.2</v>
      </c>
      <c r="G298" s="323"/>
      <c r="H298" s="308"/>
    </row>
    <row r="299" spans="1:8" s="23" customFormat="1" ht="15.75" customHeight="1">
      <c r="A299" s="155" t="s">
        <v>241</v>
      </c>
      <c r="B299" s="326" t="s">
        <v>78</v>
      </c>
      <c r="C299" s="68" t="s">
        <v>13</v>
      </c>
      <c r="D299" s="69">
        <v>0</v>
      </c>
      <c r="E299" s="69">
        <v>0</v>
      </c>
      <c r="F299" s="69">
        <v>0</v>
      </c>
      <c r="G299" s="280">
        <f>F302/D302</f>
        <v>0.42915254237288136</v>
      </c>
      <c r="H299" s="309"/>
    </row>
    <row r="300" spans="1:8" s="27" customFormat="1" ht="15.75" customHeight="1">
      <c r="A300" s="156"/>
      <c r="B300" s="326"/>
      <c r="C300" s="130" t="s">
        <v>14</v>
      </c>
      <c r="D300" s="70">
        <v>590</v>
      </c>
      <c r="E300" s="70">
        <v>253.2</v>
      </c>
      <c r="F300" s="70">
        <v>253.2</v>
      </c>
      <c r="G300" s="281"/>
      <c r="H300" s="310"/>
    </row>
    <row r="301" spans="1:8" s="23" customFormat="1" ht="15.75" customHeight="1">
      <c r="A301" s="156"/>
      <c r="B301" s="326"/>
      <c r="C301" s="130" t="s">
        <v>15</v>
      </c>
      <c r="D301" s="70">
        <v>0</v>
      </c>
      <c r="E301" s="70">
        <v>0</v>
      </c>
      <c r="F301" s="70">
        <v>0</v>
      </c>
      <c r="G301" s="281"/>
      <c r="H301" s="310"/>
    </row>
    <row r="302" spans="1:8" s="23" customFormat="1" ht="25.5" customHeight="1" thickBot="1">
      <c r="A302" s="157"/>
      <c r="B302" s="327"/>
      <c r="C302" s="71" t="s">
        <v>53</v>
      </c>
      <c r="D302" s="72">
        <f>SUM(D299:D301)</f>
        <v>590</v>
      </c>
      <c r="E302" s="72">
        <f>SUM(E299:E301)</f>
        <v>253.2</v>
      </c>
      <c r="F302" s="72">
        <f>SUM(F299:F301)</f>
        <v>253.2</v>
      </c>
      <c r="G302" s="282"/>
      <c r="H302" s="311"/>
    </row>
    <row r="303" spans="1:8" s="23" customFormat="1" ht="15.75" customHeight="1">
      <c r="A303" s="243" t="s">
        <v>242</v>
      </c>
      <c r="B303" s="330" t="s">
        <v>79</v>
      </c>
      <c r="C303" s="73" t="s">
        <v>13</v>
      </c>
      <c r="D303" s="77">
        <f aca="true" t="shared" si="20" ref="D303:F305">D307+D311</f>
        <v>0</v>
      </c>
      <c r="E303" s="77">
        <f t="shared" si="20"/>
        <v>0</v>
      </c>
      <c r="F303" s="77">
        <f t="shared" si="20"/>
        <v>0</v>
      </c>
      <c r="G303" s="321">
        <f>F306/D306</f>
        <v>0.7268878091446325</v>
      </c>
      <c r="H303" s="306"/>
    </row>
    <row r="304" spans="1:8" s="23" customFormat="1" ht="15.75" customHeight="1">
      <c r="A304" s="244"/>
      <c r="B304" s="304"/>
      <c r="C304" s="132" t="s">
        <v>14</v>
      </c>
      <c r="D304" s="77">
        <f t="shared" si="20"/>
        <v>35214.1</v>
      </c>
      <c r="E304" s="77">
        <f t="shared" si="20"/>
        <v>25596.7</v>
      </c>
      <c r="F304" s="77">
        <f t="shared" si="20"/>
        <v>25596.7</v>
      </c>
      <c r="G304" s="322"/>
      <c r="H304" s="307"/>
    </row>
    <row r="305" spans="1:8" s="23" customFormat="1" ht="15.75" customHeight="1">
      <c r="A305" s="244"/>
      <c r="B305" s="304"/>
      <c r="C305" s="132" t="s">
        <v>15</v>
      </c>
      <c r="D305" s="77">
        <f t="shared" si="20"/>
        <v>0</v>
      </c>
      <c r="E305" s="77">
        <f t="shared" si="20"/>
        <v>0</v>
      </c>
      <c r="F305" s="77">
        <f t="shared" si="20"/>
        <v>0</v>
      </c>
      <c r="G305" s="322"/>
      <c r="H305" s="307"/>
    </row>
    <row r="306" spans="1:8" s="23" customFormat="1" ht="15.75" customHeight="1" thickBot="1">
      <c r="A306" s="245"/>
      <c r="B306" s="305"/>
      <c r="C306" s="75" t="s">
        <v>53</v>
      </c>
      <c r="D306" s="76">
        <f>SUM(D303:D305)</f>
        <v>35214.1</v>
      </c>
      <c r="E306" s="76">
        <f>SUM(E303:E305)</f>
        <v>25596.7</v>
      </c>
      <c r="F306" s="76">
        <f>SUM(F303:F305)</f>
        <v>25596.7</v>
      </c>
      <c r="G306" s="323"/>
      <c r="H306" s="308"/>
    </row>
    <row r="307" spans="1:8" s="23" customFormat="1" ht="15.75" customHeight="1">
      <c r="A307" s="155" t="s">
        <v>243</v>
      </c>
      <c r="B307" s="326" t="s">
        <v>80</v>
      </c>
      <c r="C307" s="68" t="s">
        <v>13</v>
      </c>
      <c r="D307" s="69">
        <v>0</v>
      </c>
      <c r="E307" s="69">
        <v>0</v>
      </c>
      <c r="F307" s="69">
        <v>0</v>
      </c>
      <c r="G307" s="280">
        <f>F310/D310</f>
        <v>0.692778597897147</v>
      </c>
      <c r="H307" s="309"/>
    </row>
    <row r="308" spans="1:8" s="27" customFormat="1" ht="15.75" customHeight="1">
      <c r="A308" s="156"/>
      <c r="B308" s="326"/>
      <c r="C308" s="130" t="s">
        <v>14</v>
      </c>
      <c r="D308" s="70">
        <v>33193</v>
      </c>
      <c r="E308" s="70">
        <v>22995.4</v>
      </c>
      <c r="F308" s="70">
        <v>22995.4</v>
      </c>
      <c r="G308" s="281"/>
      <c r="H308" s="310"/>
    </row>
    <row r="309" spans="1:8" s="23" customFormat="1" ht="15.75" customHeight="1">
      <c r="A309" s="156"/>
      <c r="B309" s="326"/>
      <c r="C309" s="130" t="s">
        <v>15</v>
      </c>
      <c r="D309" s="70">
        <v>0</v>
      </c>
      <c r="E309" s="70">
        <v>0</v>
      </c>
      <c r="F309" s="70">
        <v>0</v>
      </c>
      <c r="G309" s="281"/>
      <c r="H309" s="310"/>
    </row>
    <row r="310" spans="1:8" s="23" customFormat="1" ht="25.5" customHeight="1" thickBot="1">
      <c r="A310" s="157"/>
      <c r="B310" s="327"/>
      <c r="C310" s="71" t="s">
        <v>53</v>
      </c>
      <c r="D310" s="72">
        <f>SUM(D307:D309)</f>
        <v>33193</v>
      </c>
      <c r="E310" s="72">
        <f>SUM(E307:E309)</f>
        <v>22995.4</v>
      </c>
      <c r="F310" s="72">
        <f>SUM(F307:F309)</f>
        <v>22995.4</v>
      </c>
      <c r="G310" s="282"/>
      <c r="H310" s="311"/>
    </row>
    <row r="311" spans="1:8" s="23" customFormat="1" ht="15.75" customHeight="1">
      <c r="A311" s="155" t="s">
        <v>244</v>
      </c>
      <c r="B311" s="326" t="s">
        <v>81</v>
      </c>
      <c r="C311" s="68" t="s">
        <v>13</v>
      </c>
      <c r="D311" s="69">
        <v>0</v>
      </c>
      <c r="E311" s="69">
        <v>0</v>
      </c>
      <c r="F311" s="69">
        <v>0</v>
      </c>
      <c r="G311" s="280">
        <f>F314/D314</f>
        <v>1.2870713967641385</v>
      </c>
      <c r="H311" s="309"/>
    </row>
    <row r="312" spans="1:8" s="27" customFormat="1" ht="15.75" customHeight="1">
      <c r="A312" s="156"/>
      <c r="B312" s="326"/>
      <c r="C312" s="130" t="s">
        <v>14</v>
      </c>
      <c r="D312" s="70">
        <v>2021.1</v>
      </c>
      <c r="E312" s="70">
        <v>2601.3</v>
      </c>
      <c r="F312" s="70">
        <v>2601.3</v>
      </c>
      <c r="G312" s="281"/>
      <c r="H312" s="310"/>
    </row>
    <row r="313" spans="1:8" s="23" customFormat="1" ht="15.75" customHeight="1">
      <c r="A313" s="156"/>
      <c r="B313" s="326"/>
      <c r="C313" s="130" t="s">
        <v>15</v>
      </c>
      <c r="D313" s="70">
        <v>0</v>
      </c>
      <c r="E313" s="70">
        <v>0</v>
      </c>
      <c r="F313" s="70">
        <v>0</v>
      </c>
      <c r="G313" s="281"/>
      <c r="H313" s="310"/>
    </row>
    <row r="314" spans="1:8" s="23" customFormat="1" ht="25.5" customHeight="1" thickBot="1">
      <c r="A314" s="157"/>
      <c r="B314" s="327"/>
      <c r="C314" s="71" t="s">
        <v>53</v>
      </c>
      <c r="D314" s="72">
        <f>SUM(D311:D313)</f>
        <v>2021.1</v>
      </c>
      <c r="E314" s="72">
        <f>SUM(E311:E313)</f>
        <v>2601.3</v>
      </c>
      <c r="F314" s="72">
        <f>SUM(F311:F313)</f>
        <v>2601.3</v>
      </c>
      <c r="G314" s="282"/>
      <c r="H314" s="311"/>
    </row>
    <row r="315" spans="1:8" ht="13.5" thickBot="1">
      <c r="A315" s="149" t="s">
        <v>245</v>
      </c>
      <c r="B315" s="272" t="s">
        <v>84</v>
      </c>
      <c r="C315" s="96" t="s">
        <v>12</v>
      </c>
      <c r="D315" s="97">
        <v>0</v>
      </c>
      <c r="E315" s="97">
        <v>0</v>
      </c>
      <c r="F315" s="97">
        <v>0</v>
      </c>
      <c r="G315" s="143">
        <f>SUM(F315:F319)/SUM(D315:D319)</f>
        <v>0.640016202832516</v>
      </c>
      <c r="H315" s="237"/>
    </row>
    <row r="316" spans="1:8" ht="13.5" thickBot="1">
      <c r="A316" s="150"/>
      <c r="B316" s="273"/>
      <c r="C316" s="98" t="s">
        <v>13</v>
      </c>
      <c r="D316" s="97">
        <f>D55+D89+D100+D114+D135</f>
        <v>823385.3999999999</v>
      </c>
      <c r="E316" s="97">
        <f>E55+E89+E100+E114+E135</f>
        <v>537938.7000000001</v>
      </c>
      <c r="F316" s="97">
        <f>F55+F89+F100+F114+F135</f>
        <v>537938.7000000001</v>
      </c>
      <c r="G316" s="144"/>
      <c r="H316" s="238"/>
    </row>
    <row r="317" spans="1:8" ht="13.5" thickBot="1">
      <c r="A317" s="150"/>
      <c r="B317" s="273"/>
      <c r="C317" s="98" t="s">
        <v>14</v>
      </c>
      <c r="D317" s="97">
        <f>D56+D90+D101+D115+D136</f>
        <v>566001.2999999999</v>
      </c>
      <c r="E317" s="97">
        <f>E56+E101+E115+E136</f>
        <v>351291.3</v>
      </c>
      <c r="F317" s="97">
        <f>F56+F101+F115+F136</f>
        <v>351291.3</v>
      </c>
      <c r="G317" s="144"/>
      <c r="H317" s="238"/>
    </row>
    <row r="318" spans="1:8" ht="13.5" thickBot="1">
      <c r="A318" s="150"/>
      <c r="B318" s="273"/>
      <c r="C318" s="110" t="s">
        <v>15</v>
      </c>
      <c r="D318" s="97">
        <v>0</v>
      </c>
      <c r="E318" s="97">
        <v>0</v>
      </c>
      <c r="F318" s="97">
        <v>0</v>
      </c>
      <c r="G318" s="144"/>
      <c r="H318" s="238"/>
    </row>
    <row r="319" spans="1:8" ht="13.5" thickBot="1">
      <c r="A319" s="151"/>
      <c r="B319" s="274"/>
      <c r="C319" s="99" t="s">
        <v>53</v>
      </c>
      <c r="D319" s="97">
        <f>D315+D316+D317+D318</f>
        <v>1389386.6999999997</v>
      </c>
      <c r="E319" s="97">
        <f>E315+E316+E317+E318</f>
        <v>889230</v>
      </c>
      <c r="F319" s="97">
        <f>F315+F316+F317+F318</f>
        <v>889230</v>
      </c>
      <c r="G319" s="145"/>
      <c r="H319" s="239"/>
    </row>
    <row r="320" spans="1:8" ht="37.5" customHeight="1">
      <c r="A320" s="84" t="s">
        <v>1</v>
      </c>
      <c r="B320" s="85"/>
      <c r="C320" s="217" t="s">
        <v>246</v>
      </c>
      <c r="D320" s="217"/>
      <c r="E320" s="217"/>
      <c r="F320" s="217"/>
      <c r="G320" s="217"/>
      <c r="H320" s="218"/>
    </row>
    <row r="321" spans="1:8" ht="15">
      <c r="A321" s="86" t="s">
        <v>2</v>
      </c>
      <c r="B321" s="28"/>
      <c r="C321" s="87" t="s">
        <v>279</v>
      </c>
      <c r="D321" s="29"/>
      <c r="E321" s="29"/>
      <c r="F321" s="29"/>
      <c r="G321" s="30"/>
      <c r="H321" s="31"/>
    </row>
    <row r="322" spans="1:9" ht="18" customHeight="1" thickBot="1">
      <c r="A322" s="88" t="s">
        <v>3</v>
      </c>
      <c r="B322" s="32"/>
      <c r="C322" s="89" t="s">
        <v>40</v>
      </c>
      <c r="D322" s="33"/>
      <c r="E322" s="33"/>
      <c r="F322" s="33"/>
      <c r="G322" s="34"/>
      <c r="H322" s="90"/>
      <c r="I322" s="8"/>
    </row>
    <row r="323" spans="1:8" ht="102.75" thickBot="1">
      <c r="A323" s="14" t="s">
        <v>4</v>
      </c>
      <c r="B323" s="91" t="s">
        <v>5</v>
      </c>
      <c r="C323" s="91" t="s">
        <v>6</v>
      </c>
      <c r="D323" s="15" t="s">
        <v>7</v>
      </c>
      <c r="E323" s="15" t="s">
        <v>8</v>
      </c>
      <c r="F323" s="15" t="s">
        <v>9</v>
      </c>
      <c r="G323" s="91" t="s">
        <v>10</v>
      </c>
      <c r="H323" s="92" t="s">
        <v>11</v>
      </c>
    </row>
    <row r="324" spans="1:8" s="4" customFormat="1" ht="12.75">
      <c r="A324" s="178">
        <v>1</v>
      </c>
      <c r="B324" s="181" t="s">
        <v>116</v>
      </c>
      <c r="C324" s="35" t="s">
        <v>12</v>
      </c>
      <c r="D324" s="36">
        <f aca="true" t="shared" si="21" ref="D324:F327">D328+D332+D336+D340+D344+D348+D352+D356+D360+D364</f>
        <v>0</v>
      </c>
      <c r="E324" s="36">
        <f t="shared" si="21"/>
        <v>0</v>
      </c>
      <c r="F324" s="36">
        <f t="shared" si="21"/>
        <v>0</v>
      </c>
      <c r="G324" s="164">
        <f>SUM(F324:F327)/SUM(D324:D327)</f>
        <v>0.6490345276742573</v>
      </c>
      <c r="H324" s="167"/>
    </row>
    <row r="325" spans="1:8" s="4" customFormat="1" ht="12.75">
      <c r="A325" s="179"/>
      <c r="B325" s="182"/>
      <c r="C325" s="37" t="s">
        <v>13</v>
      </c>
      <c r="D325" s="38">
        <f t="shared" si="21"/>
        <v>75943.14000000001</v>
      </c>
      <c r="E325" s="38">
        <f t="shared" si="21"/>
        <v>53826.630000000005</v>
      </c>
      <c r="F325" s="38">
        <f t="shared" si="21"/>
        <v>49289.72</v>
      </c>
      <c r="G325" s="165"/>
      <c r="H325" s="168"/>
    </row>
    <row r="326" spans="1:8" s="4" customFormat="1" ht="27" customHeight="1">
      <c r="A326" s="179"/>
      <c r="B326" s="182"/>
      <c r="C326" s="37" t="s">
        <v>14</v>
      </c>
      <c r="D326" s="38">
        <f t="shared" si="21"/>
        <v>0</v>
      </c>
      <c r="E326" s="38">
        <f t="shared" si="21"/>
        <v>0</v>
      </c>
      <c r="F326" s="38">
        <f t="shared" si="21"/>
        <v>0</v>
      </c>
      <c r="G326" s="165"/>
      <c r="H326" s="168"/>
    </row>
    <row r="327" spans="1:8" s="4" customFormat="1" ht="50.25" customHeight="1" thickBot="1">
      <c r="A327" s="180"/>
      <c r="B327" s="183"/>
      <c r="C327" s="39" t="s">
        <v>15</v>
      </c>
      <c r="D327" s="40">
        <f t="shared" si="21"/>
        <v>0</v>
      </c>
      <c r="E327" s="40">
        <f t="shared" si="21"/>
        <v>0</v>
      </c>
      <c r="F327" s="40">
        <f t="shared" si="21"/>
        <v>0</v>
      </c>
      <c r="G327" s="166"/>
      <c r="H327" s="169"/>
    </row>
    <row r="328" spans="1:8" s="5" customFormat="1" ht="12.75">
      <c r="A328" s="155" t="s">
        <v>16</v>
      </c>
      <c r="B328" s="158" t="s">
        <v>184</v>
      </c>
      <c r="C328" s="16" t="s">
        <v>12</v>
      </c>
      <c r="D328" s="17">
        <v>0</v>
      </c>
      <c r="E328" s="17">
        <v>0</v>
      </c>
      <c r="F328" s="17">
        <v>0</v>
      </c>
      <c r="G328" s="173">
        <f>SUM(F328:F331)/SUM(D328:D331)</f>
        <v>0.5888289463779388</v>
      </c>
      <c r="H328" s="170"/>
    </row>
    <row r="329" spans="1:8" s="5" customFormat="1" ht="12.75">
      <c r="A329" s="156"/>
      <c r="B329" s="159"/>
      <c r="C329" s="18" t="s">
        <v>13</v>
      </c>
      <c r="D329" s="19">
        <v>7970.6</v>
      </c>
      <c r="E329" s="19">
        <v>5430.1</v>
      </c>
      <c r="F329" s="19">
        <v>4693.32</v>
      </c>
      <c r="G329" s="174"/>
      <c r="H329" s="171"/>
    </row>
    <row r="330" spans="1:8" s="5" customFormat="1" ht="12.75">
      <c r="A330" s="156"/>
      <c r="B330" s="159"/>
      <c r="C330" s="18" t="s">
        <v>14</v>
      </c>
      <c r="D330" s="19">
        <v>0</v>
      </c>
      <c r="E330" s="19">
        <v>0</v>
      </c>
      <c r="F330" s="19">
        <v>0</v>
      </c>
      <c r="G330" s="174"/>
      <c r="H330" s="171"/>
    </row>
    <row r="331" spans="1:8" s="5" customFormat="1" ht="47.25" customHeight="1" thickBot="1">
      <c r="A331" s="157"/>
      <c r="B331" s="160"/>
      <c r="C331" s="20" t="s">
        <v>15</v>
      </c>
      <c r="D331" s="21">
        <v>0</v>
      </c>
      <c r="E331" s="21">
        <v>0</v>
      </c>
      <c r="F331" s="21">
        <v>0</v>
      </c>
      <c r="G331" s="175"/>
      <c r="H331" s="172"/>
    </row>
    <row r="332" spans="1:8" s="5" customFormat="1" ht="12.75">
      <c r="A332" s="155" t="s">
        <v>17</v>
      </c>
      <c r="B332" s="158" t="s">
        <v>185</v>
      </c>
      <c r="C332" s="16" t="s">
        <v>12</v>
      </c>
      <c r="D332" s="17">
        <v>0</v>
      </c>
      <c r="E332" s="17">
        <v>0</v>
      </c>
      <c r="F332" s="17">
        <v>0</v>
      </c>
      <c r="G332" s="173">
        <f>SUM(F332:F335)/SUM(D332:D335)</f>
        <v>0.6568678394092117</v>
      </c>
      <c r="H332" s="170"/>
    </row>
    <row r="333" spans="1:8" s="5" customFormat="1" ht="12.75">
      <c r="A333" s="156"/>
      <c r="B333" s="159"/>
      <c r="C333" s="18" t="s">
        <v>13</v>
      </c>
      <c r="D333" s="19">
        <v>13432.9</v>
      </c>
      <c r="E333" s="19">
        <v>9993.9</v>
      </c>
      <c r="F333" s="19">
        <v>8823.64</v>
      </c>
      <c r="G333" s="174"/>
      <c r="H333" s="171"/>
    </row>
    <row r="334" spans="1:8" s="5" customFormat="1" ht="12.75">
      <c r="A334" s="156"/>
      <c r="B334" s="159"/>
      <c r="C334" s="18" t="s">
        <v>14</v>
      </c>
      <c r="D334" s="19">
        <v>0</v>
      </c>
      <c r="E334" s="19">
        <v>0</v>
      </c>
      <c r="F334" s="19">
        <v>0</v>
      </c>
      <c r="G334" s="174"/>
      <c r="H334" s="171"/>
    </row>
    <row r="335" spans="1:8" s="5" customFormat="1" ht="47.25" customHeight="1" thickBot="1">
      <c r="A335" s="157"/>
      <c r="B335" s="160"/>
      <c r="C335" s="20" t="s">
        <v>15</v>
      </c>
      <c r="D335" s="21">
        <v>0</v>
      </c>
      <c r="E335" s="21">
        <v>0</v>
      </c>
      <c r="F335" s="21">
        <v>0</v>
      </c>
      <c r="G335" s="175"/>
      <c r="H335" s="172"/>
    </row>
    <row r="336" spans="1:8" s="5" customFormat="1" ht="12.75">
      <c r="A336" s="155" t="s">
        <v>19</v>
      </c>
      <c r="B336" s="158" t="s">
        <v>186</v>
      </c>
      <c r="C336" s="16" t="s">
        <v>12</v>
      </c>
      <c r="D336" s="17">
        <v>0</v>
      </c>
      <c r="E336" s="17">
        <v>0</v>
      </c>
      <c r="F336" s="17">
        <v>0</v>
      </c>
      <c r="G336" s="173">
        <f>SUM(F336:F339)/SUM(D336:D339)</f>
        <v>0.25018905974287875</v>
      </c>
      <c r="H336" s="170"/>
    </row>
    <row r="337" spans="1:8" s="5" customFormat="1" ht="12.75">
      <c r="A337" s="156"/>
      <c r="B337" s="159"/>
      <c r="C337" s="18" t="s">
        <v>13</v>
      </c>
      <c r="D337" s="19">
        <v>1586.8</v>
      </c>
      <c r="E337" s="19">
        <v>397</v>
      </c>
      <c r="F337" s="19">
        <v>397</v>
      </c>
      <c r="G337" s="174"/>
      <c r="H337" s="171"/>
    </row>
    <row r="338" spans="1:8" s="5" customFormat="1" ht="12.75">
      <c r="A338" s="156"/>
      <c r="B338" s="159"/>
      <c r="C338" s="18" t="s">
        <v>14</v>
      </c>
      <c r="D338" s="19">
        <v>0</v>
      </c>
      <c r="E338" s="19">
        <v>0</v>
      </c>
      <c r="F338" s="19">
        <v>0</v>
      </c>
      <c r="G338" s="174"/>
      <c r="H338" s="171"/>
    </row>
    <row r="339" spans="1:8" s="5" customFormat="1" ht="47.25" customHeight="1" thickBot="1">
      <c r="A339" s="157"/>
      <c r="B339" s="160"/>
      <c r="C339" s="20" t="s">
        <v>15</v>
      </c>
      <c r="D339" s="21">
        <v>0</v>
      </c>
      <c r="E339" s="21">
        <v>0</v>
      </c>
      <c r="F339" s="21">
        <v>0</v>
      </c>
      <c r="G339" s="175"/>
      <c r="H339" s="172"/>
    </row>
    <row r="340" spans="1:8" s="5" customFormat="1" ht="12.75">
      <c r="A340" s="155" t="s">
        <v>20</v>
      </c>
      <c r="B340" s="158" t="s">
        <v>187</v>
      </c>
      <c r="C340" s="16" t="s">
        <v>12</v>
      </c>
      <c r="D340" s="17">
        <v>0</v>
      </c>
      <c r="E340" s="17">
        <v>0</v>
      </c>
      <c r="F340" s="17">
        <v>0</v>
      </c>
      <c r="G340" s="173">
        <f>SUM(F340:F343)/SUM(D340:D343)</f>
        <v>0.7341775073436845</v>
      </c>
      <c r="H340" s="170"/>
    </row>
    <row r="341" spans="1:8" s="5" customFormat="1" ht="12.75">
      <c r="A341" s="156"/>
      <c r="B341" s="159"/>
      <c r="C341" s="18" t="s">
        <v>13</v>
      </c>
      <c r="D341" s="19">
        <v>19064</v>
      </c>
      <c r="E341" s="19">
        <v>14080</v>
      </c>
      <c r="F341" s="19">
        <v>13996.36</v>
      </c>
      <c r="G341" s="174"/>
      <c r="H341" s="171"/>
    </row>
    <row r="342" spans="1:8" s="5" customFormat="1" ht="12.75">
      <c r="A342" s="156"/>
      <c r="B342" s="159"/>
      <c r="C342" s="18" t="s">
        <v>14</v>
      </c>
      <c r="D342" s="19">
        <v>0</v>
      </c>
      <c r="E342" s="19">
        <v>0</v>
      </c>
      <c r="F342" s="19">
        <v>0</v>
      </c>
      <c r="G342" s="174"/>
      <c r="H342" s="171"/>
    </row>
    <row r="343" spans="1:8" s="5" customFormat="1" ht="111.75" customHeight="1" thickBot="1">
      <c r="A343" s="157"/>
      <c r="B343" s="160"/>
      <c r="C343" s="20" t="s">
        <v>15</v>
      </c>
      <c r="D343" s="21">
        <v>0</v>
      </c>
      <c r="E343" s="21">
        <v>0</v>
      </c>
      <c r="F343" s="21">
        <v>0</v>
      </c>
      <c r="G343" s="175"/>
      <c r="H343" s="172"/>
    </row>
    <row r="344" spans="1:8" s="5" customFormat="1" ht="12.75">
      <c r="A344" s="155" t="s">
        <v>21</v>
      </c>
      <c r="B344" s="158" t="s">
        <v>188</v>
      </c>
      <c r="C344" s="16" t="s">
        <v>12</v>
      </c>
      <c r="D344" s="17">
        <v>0</v>
      </c>
      <c r="E344" s="17">
        <v>0</v>
      </c>
      <c r="F344" s="17">
        <v>0</v>
      </c>
      <c r="G344" s="173">
        <f>SUM(F344:F347)/SUM(D344:D347)</f>
        <v>0.7332062454611475</v>
      </c>
      <c r="H344" s="170"/>
    </row>
    <row r="345" spans="1:8" s="5" customFormat="1" ht="12.75">
      <c r="A345" s="156"/>
      <c r="B345" s="159"/>
      <c r="C345" s="18" t="s">
        <v>13</v>
      </c>
      <c r="D345" s="19">
        <v>550.8</v>
      </c>
      <c r="E345" s="19">
        <v>411.5</v>
      </c>
      <c r="F345" s="19">
        <v>403.85</v>
      </c>
      <c r="G345" s="174"/>
      <c r="H345" s="171"/>
    </row>
    <row r="346" spans="1:8" s="5" customFormat="1" ht="12.75">
      <c r="A346" s="156"/>
      <c r="B346" s="159"/>
      <c r="C346" s="18" t="s">
        <v>14</v>
      </c>
      <c r="D346" s="19">
        <v>0</v>
      </c>
      <c r="E346" s="19">
        <v>0</v>
      </c>
      <c r="F346" s="19">
        <v>0</v>
      </c>
      <c r="G346" s="174"/>
      <c r="H346" s="171"/>
    </row>
    <row r="347" spans="1:8" s="5" customFormat="1" ht="116.25" customHeight="1" thickBot="1">
      <c r="A347" s="157"/>
      <c r="B347" s="160"/>
      <c r="C347" s="20" t="s">
        <v>15</v>
      </c>
      <c r="D347" s="21">
        <v>0</v>
      </c>
      <c r="E347" s="21">
        <v>0</v>
      </c>
      <c r="F347" s="21">
        <v>0</v>
      </c>
      <c r="G347" s="175"/>
      <c r="H347" s="172"/>
    </row>
    <row r="348" spans="1:8" s="5" customFormat="1" ht="12.75">
      <c r="A348" s="155" t="s">
        <v>22</v>
      </c>
      <c r="B348" s="158" t="s">
        <v>189</v>
      </c>
      <c r="C348" s="16" t="s">
        <v>12</v>
      </c>
      <c r="D348" s="17">
        <v>0</v>
      </c>
      <c r="E348" s="17">
        <v>0</v>
      </c>
      <c r="F348" s="17">
        <v>0</v>
      </c>
      <c r="G348" s="173">
        <f>SUM(F348:F351)/SUM(D348:D351)</f>
        <v>0.8602150537634409</v>
      </c>
      <c r="H348" s="170"/>
    </row>
    <row r="349" spans="1:8" s="5" customFormat="1" ht="12.75">
      <c r="A349" s="156"/>
      <c r="B349" s="159"/>
      <c r="C349" s="18" t="s">
        <v>13</v>
      </c>
      <c r="D349" s="19">
        <v>93</v>
      </c>
      <c r="E349" s="19">
        <v>80</v>
      </c>
      <c r="F349" s="19">
        <v>80</v>
      </c>
      <c r="G349" s="174"/>
      <c r="H349" s="171"/>
    </row>
    <row r="350" spans="1:8" s="5" customFormat="1" ht="12.75">
      <c r="A350" s="156"/>
      <c r="B350" s="159"/>
      <c r="C350" s="18" t="s">
        <v>14</v>
      </c>
      <c r="D350" s="19">
        <v>0</v>
      </c>
      <c r="E350" s="19">
        <v>0</v>
      </c>
      <c r="F350" s="19">
        <v>0</v>
      </c>
      <c r="G350" s="174"/>
      <c r="H350" s="171"/>
    </row>
    <row r="351" spans="1:8" s="5" customFormat="1" ht="117" customHeight="1" thickBot="1">
      <c r="A351" s="157"/>
      <c r="B351" s="160"/>
      <c r="C351" s="20" t="s">
        <v>15</v>
      </c>
      <c r="D351" s="21">
        <v>0</v>
      </c>
      <c r="E351" s="21">
        <v>0</v>
      </c>
      <c r="F351" s="21">
        <v>0</v>
      </c>
      <c r="G351" s="175"/>
      <c r="H351" s="172"/>
    </row>
    <row r="352" spans="1:8" s="5" customFormat="1" ht="12.75">
      <c r="A352" s="155" t="s">
        <v>23</v>
      </c>
      <c r="B352" s="158" t="s">
        <v>190</v>
      </c>
      <c r="C352" s="16" t="s">
        <v>12</v>
      </c>
      <c r="D352" s="17">
        <v>0</v>
      </c>
      <c r="E352" s="17">
        <v>0</v>
      </c>
      <c r="F352" s="17">
        <v>0</v>
      </c>
      <c r="G352" s="173">
        <f>SUM(F352:F355)/SUM(D352:D355)</f>
        <v>0.604154326638307</v>
      </c>
      <c r="H352" s="170"/>
    </row>
    <row r="353" spans="1:8" s="5" customFormat="1" ht="12.75">
      <c r="A353" s="156"/>
      <c r="B353" s="159"/>
      <c r="C353" s="18" t="s">
        <v>13</v>
      </c>
      <c r="D353" s="19">
        <v>3714.2</v>
      </c>
      <c r="E353" s="19">
        <v>2244</v>
      </c>
      <c r="F353" s="19">
        <v>2243.95</v>
      </c>
      <c r="G353" s="174"/>
      <c r="H353" s="171"/>
    </row>
    <row r="354" spans="1:8" s="5" customFormat="1" ht="12.75">
      <c r="A354" s="156"/>
      <c r="B354" s="159"/>
      <c r="C354" s="18" t="s">
        <v>14</v>
      </c>
      <c r="D354" s="19">
        <v>0</v>
      </c>
      <c r="E354" s="19">
        <v>0</v>
      </c>
      <c r="F354" s="19">
        <v>0</v>
      </c>
      <c r="G354" s="174"/>
      <c r="H354" s="171"/>
    </row>
    <row r="355" spans="1:8" s="5" customFormat="1" ht="223.5" customHeight="1" thickBot="1">
      <c r="A355" s="157"/>
      <c r="B355" s="160"/>
      <c r="C355" s="20" t="s">
        <v>15</v>
      </c>
      <c r="D355" s="21">
        <v>0</v>
      </c>
      <c r="E355" s="21">
        <v>0</v>
      </c>
      <c r="F355" s="21">
        <v>0</v>
      </c>
      <c r="G355" s="175"/>
      <c r="H355" s="172"/>
    </row>
    <row r="356" spans="1:8" s="5" customFormat="1" ht="12.75">
      <c r="A356" s="155" t="s">
        <v>24</v>
      </c>
      <c r="B356" s="158" t="s">
        <v>191</v>
      </c>
      <c r="C356" s="16" t="s">
        <v>12</v>
      </c>
      <c r="D356" s="17">
        <v>0</v>
      </c>
      <c r="E356" s="17">
        <v>0</v>
      </c>
      <c r="F356" s="17">
        <v>0</v>
      </c>
      <c r="G356" s="173">
        <f>SUM(F356:F359)/SUM(D356:D359)</f>
        <v>0.3029861616897305</v>
      </c>
      <c r="H356" s="170"/>
    </row>
    <row r="357" spans="1:8" s="5" customFormat="1" ht="12.75">
      <c r="A357" s="156"/>
      <c r="B357" s="159"/>
      <c r="C357" s="18" t="s">
        <v>13</v>
      </c>
      <c r="D357" s="19">
        <v>137.3</v>
      </c>
      <c r="E357" s="19">
        <v>46.8</v>
      </c>
      <c r="F357" s="19">
        <v>41.6</v>
      </c>
      <c r="G357" s="174"/>
      <c r="H357" s="171"/>
    </row>
    <row r="358" spans="1:8" s="5" customFormat="1" ht="12.75">
      <c r="A358" s="156"/>
      <c r="B358" s="159"/>
      <c r="C358" s="18" t="s">
        <v>14</v>
      </c>
      <c r="D358" s="19">
        <v>0</v>
      </c>
      <c r="E358" s="19">
        <v>0</v>
      </c>
      <c r="F358" s="19">
        <v>0</v>
      </c>
      <c r="G358" s="174"/>
      <c r="H358" s="171"/>
    </row>
    <row r="359" spans="1:8" s="5" customFormat="1" ht="34.5" customHeight="1" thickBot="1">
      <c r="A359" s="157"/>
      <c r="B359" s="160"/>
      <c r="C359" s="20" t="s">
        <v>15</v>
      </c>
      <c r="D359" s="21">
        <v>0</v>
      </c>
      <c r="E359" s="21">
        <v>0</v>
      </c>
      <c r="F359" s="21">
        <v>0</v>
      </c>
      <c r="G359" s="175"/>
      <c r="H359" s="172"/>
    </row>
    <row r="360" spans="1:8" s="5" customFormat="1" ht="12.75">
      <c r="A360" s="155" t="s">
        <v>25</v>
      </c>
      <c r="B360" s="158" t="s">
        <v>280</v>
      </c>
      <c r="C360" s="16" t="s">
        <v>12</v>
      </c>
      <c r="D360" s="17">
        <v>0</v>
      </c>
      <c r="E360" s="17">
        <v>0</v>
      </c>
      <c r="F360" s="17">
        <v>0</v>
      </c>
      <c r="G360" s="173">
        <f>SUM(F360:F363)/SUM(D360:D363)</f>
        <v>0</v>
      </c>
      <c r="H360" s="170"/>
    </row>
    <row r="361" spans="1:8" s="5" customFormat="1" ht="12.75">
      <c r="A361" s="156"/>
      <c r="B361" s="159"/>
      <c r="C361" s="18" t="s">
        <v>13</v>
      </c>
      <c r="D361" s="19">
        <v>41</v>
      </c>
      <c r="E361" s="19">
        <v>0</v>
      </c>
      <c r="F361" s="19">
        <v>0</v>
      </c>
      <c r="G361" s="174"/>
      <c r="H361" s="171"/>
    </row>
    <row r="362" spans="1:8" s="5" customFormat="1" ht="12.75">
      <c r="A362" s="156"/>
      <c r="B362" s="159"/>
      <c r="C362" s="18" t="s">
        <v>14</v>
      </c>
      <c r="D362" s="19">
        <v>0</v>
      </c>
      <c r="E362" s="19">
        <v>0</v>
      </c>
      <c r="F362" s="19">
        <v>0</v>
      </c>
      <c r="G362" s="174"/>
      <c r="H362" s="171"/>
    </row>
    <row r="363" spans="1:8" s="5" customFormat="1" ht="34.5" customHeight="1" thickBot="1">
      <c r="A363" s="157"/>
      <c r="B363" s="160"/>
      <c r="C363" s="20" t="s">
        <v>15</v>
      </c>
      <c r="D363" s="21">
        <v>0</v>
      </c>
      <c r="E363" s="21">
        <v>0</v>
      </c>
      <c r="F363" s="21">
        <v>0</v>
      </c>
      <c r="G363" s="175"/>
      <c r="H363" s="172"/>
    </row>
    <row r="364" spans="1:8" s="5" customFormat="1" ht="12.75">
      <c r="A364" s="155" t="s">
        <v>28</v>
      </c>
      <c r="B364" s="158" t="s">
        <v>117</v>
      </c>
      <c r="C364" s="16" t="s">
        <v>12</v>
      </c>
      <c r="D364" s="17">
        <v>0</v>
      </c>
      <c r="E364" s="17">
        <v>0</v>
      </c>
      <c r="F364" s="17">
        <v>0</v>
      </c>
      <c r="G364" s="173">
        <f>SUM(F364:F367)/SUM(D364:D367)</f>
        <v>0.634016681350234</v>
      </c>
      <c r="H364" s="170"/>
    </row>
    <row r="365" spans="1:8" s="5" customFormat="1" ht="12.75">
      <c r="A365" s="156"/>
      <c r="B365" s="159"/>
      <c r="C365" s="18" t="s">
        <v>13</v>
      </c>
      <c r="D365" s="19">
        <v>29352.54</v>
      </c>
      <c r="E365" s="19">
        <v>21143.33</v>
      </c>
      <c r="F365" s="19">
        <v>18610</v>
      </c>
      <c r="G365" s="174"/>
      <c r="H365" s="171"/>
    </row>
    <row r="366" spans="1:8" s="5" customFormat="1" ht="12.75">
      <c r="A366" s="156"/>
      <c r="B366" s="159"/>
      <c r="C366" s="18" t="s">
        <v>14</v>
      </c>
      <c r="D366" s="19">
        <v>0</v>
      </c>
      <c r="E366" s="19">
        <v>0</v>
      </c>
      <c r="F366" s="19">
        <v>0</v>
      </c>
      <c r="G366" s="174"/>
      <c r="H366" s="171"/>
    </row>
    <row r="367" spans="1:8" s="5" customFormat="1" ht="63.75" customHeight="1" thickBot="1">
      <c r="A367" s="157"/>
      <c r="B367" s="160"/>
      <c r="C367" s="20" t="s">
        <v>15</v>
      </c>
      <c r="D367" s="21">
        <v>0</v>
      </c>
      <c r="E367" s="21">
        <v>0</v>
      </c>
      <c r="F367" s="21">
        <v>0</v>
      </c>
      <c r="G367" s="175"/>
      <c r="H367" s="172"/>
    </row>
    <row r="368" spans="1:8" s="5" customFormat="1" ht="47.25" customHeight="1" hidden="1">
      <c r="A368" s="257"/>
      <c r="B368" s="258"/>
      <c r="C368" s="258"/>
      <c r="D368" s="258"/>
      <c r="E368" s="258"/>
      <c r="F368" s="258"/>
      <c r="G368" s="258"/>
      <c r="H368" s="259"/>
    </row>
    <row r="369" spans="1:8" s="5" customFormat="1" ht="47.25" customHeight="1" hidden="1">
      <c r="A369" s="260"/>
      <c r="B369" s="261"/>
      <c r="C369" s="261"/>
      <c r="D369" s="261"/>
      <c r="E369" s="261"/>
      <c r="F369" s="261"/>
      <c r="G369" s="261"/>
      <c r="H369" s="262"/>
    </row>
    <row r="370" spans="1:8" s="5" customFormat="1" ht="22.5" customHeight="1">
      <c r="A370" s="178" t="s">
        <v>29</v>
      </c>
      <c r="B370" s="181" t="s">
        <v>118</v>
      </c>
      <c r="C370" s="35" t="s">
        <v>12</v>
      </c>
      <c r="D370" s="36">
        <v>0</v>
      </c>
      <c r="E370" s="36">
        <v>0</v>
      </c>
      <c r="F370" s="36">
        <v>0</v>
      </c>
      <c r="G370" s="164">
        <v>0</v>
      </c>
      <c r="H370" s="167"/>
    </row>
    <row r="371" spans="1:8" s="5" customFormat="1" ht="22.5" customHeight="1">
      <c r="A371" s="179"/>
      <c r="B371" s="182"/>
      <c r="C371" s="37" t="s">
        <v>13</v>
      </c>
      <c r="D371" s="38">
        <f>D375+D379</f>
        <v>437</v>
      </c>
      <c r="E371" s="38">
        <f>E375+E379</f>
        <v>0</v>
      </c>
      <c r="F371" s="38">
        <f>F375+F379</f>
        <v>0</v>
      </c>
      <c r="G371" s="165"/>
      <c r="H371" s="168"/>
    </row>
    <row r="372" spans="1:8" s="5" customFormat="1" ht="24" customHeight="1">
      <c r="A372" s="179"/>
      <c r="B372" s="182"/>
      <c r="C372" s="37" t="s">
        <v>14</v>
      </c>
      <c r="D372" s="38">
        <v>0</v>
      </c>
      <c r="E372" s="38">
        <v>0</v>
      </c>
      <c r="F372" s="38">
        <v>0</v>
      </c>
      <c r="G372" s="165"/>
      <c r="H372" s="168"/>
    </row>
    <row r="373" spans="1:8" s="5" customFormat="1" ht="21.75" customHeight="1" thickBot="1">
      <c r="A373" s="180"/>
      <c r="B373" s="183"/>
      <c r="C373" s="39" t="s">
        <v>15</v>
      </c>
      <c r="D373" s="40">
        <v>0</v>
      </c>
      <c r="E373" s="40">
        <v>0</v>
      </c>
      <c r="F373" s="40">
        <v>0</v>
      </c>
      <c r="G373" s="166"/>
      <c r="H373" s="169"/>
    </row>
    <row r="374" spans="1:8" s="5" customFormat="1" ht="28.5" customHeight="1">
      <c r="A374" s="155" t="s">
        <v>30</v>
      </c>
      <c r="B374" s="158" t="s">
        <v>192</v>
      </c>
      <c r="C374" s="16" t="s">
        <v>12</v>
      </c>
      <c r="D374" s="17">
        <v>0</v>
      </c>
      <c r="E374" s="17">
        <v>0</v>
      </c>
      <c r="F374" s="17">
        <v>0</v>
      </c>
      <c r="G374" s="173">
        <v>0</v>
      </c>
      <c r="H374" s="170"/>
    </row>
    <row r="375" spans="1:8" s="5" customFormat="1" ht="27" customHeight="1">
      <c r="A375" s="156"/>
      <c r="B375" s="159"/>
      <c r="C375" s="18" t="s">
        <v>13</v>
      </c>
      <c r="D375" s="19">
        <v>0</v>
      </c>
      <c r="E375" s="19">
        <v>0</v>
      </c>
      <c r="F375" s="19">
        <v>0</v>
      </c>
      <c r="G375" s="174"/>
      <c r="H375" s="171"/>
    </row>
    <row r="376" spans="1:8" s="5" customFormat="1" ht="25.5" customHeight="1">
      <c r="A376" s="156"/>
      <c r="B376" s="159"/>
      <c r="C376" s="18" t="s">
        <v>14</v>
      </c>
      <c r="D376" s="19">
        <v>0</v>
      </c>
      <c r="E376" s="19">
        <v>0</v>
      </c>
      <c r="F376" s="19">
        <v>0</v>
      </c>
      <c r="G376" s="174"/>
      <c r="H376" s="171"/>
    </row>
    <row r="377" spans="1:8" s="5" customFormat="1" ht="30.75" customHeight="1" thickBot="1">
      <c r="A377" s="157"/>
      <c r="B377" s="160"/>
      <c r="C377" s="20" t="s">
        <v>15</v>
      </c>
      <c r="D377" s="21">
        <v>0</v>
      </c>
      <c r="E377" s="21">
        <v>0</v>
      </c>
      <c r="F377" s="21">
        <v>0</v>
      </c>
      <c r="G377" s="175"/>
      <c r="H377" s="172"/>
    </row>
    <row r="378" spans="1:8" s="5" customFormat="1" ht="24.75" customHeight="1">
      <c r="A378" s="155" t="s">
        <v>31</v>
      </c>
      <c r="B378" s="158" t="s">
        <v>119</v>
      </c>
      <c r="C378" s="16" t="s">
        <v>12</v>
      </c>
      <c r="D378" s="17">
        <v>0</v>
      </c>
      <c r="E378" s="17">
        <v>0</v>
      </c>
      <c r="F378" s="17">
        <v>0</v>
      </c>
      <c r="G378" s="173">
        <v>0</v>
      </c>
      <c r="H378" s="170"/>
    </row>
    <row r="379" spans="1:8" s="5" customFormat="1" ht="23.25" customHeight="1">
      <c r="A379" s="156"/>
      <c r="B379" s="159"/>
      <c r="C379" s="18" t="s">
        <v>13</v>
      </c>
      <c r="D379" s="19">
        <v>437</v>
      </c>
      <c r="E379" s="19">
        <v>0</v>
      </c>
      <c r="F379" s="19">
        <v>0</v>
      </c>
      <c r="G379" s="174"/>
      <c r="H379" s="171"/>
    </row>
    <row r="380" spans="1:8" s="5" customFormat="1" ht="20.25" customHeight="1">
      <c r="A380" s="156"/>
      <c r="B380" s="159"/>
      <c r="C380" s="18" t="s">
        <v>14</v>
      </c>
      <c r="D380" s="19">
        <v>0</v>
      </c>
      <c r="E380" s="19">
        <v>0</v>
      </c>
      <c r="F380" s="19">
        <v>0</v>
      </c>
      <c r="G380" s="174"/>
      <c r="H380" s="171"/>
    </row>
    <row r="381" spans="1:8" s="5" customFormat="1" ht="24.75" customHeight="1" thickBot="1">
      <c r="A381" s="157"/>
      <c r="B381" s="160"/>
      <c r="C381" s="20" t="s">
        <v>15</v>
      </c>
      <c r="D381" s="21">
        <v>0</v>
      </c>
      <c r="E381" s="21">
        <v>0</v>
      </c>
      <c r="F381" s="21">
        <v>0</v>
      </c>
      <c r="G381" s="175"/>
      <c r="H381" s="172"/>
    </row>
    <row r="382" spans="1:8" s="5" customFormat="1" ht="47.25" customHeight="1" hidden="1">
      <c r="A382" s="257"/>
      <c r="B382" s="258"/>
      <c r="C382" s="258"/>
      <c r="D382" s="258"/>
      <c r="E382" s="258"/>
      <c r="F382" s="258"/>
      <c r="G382" s="258"/>
      <c r="H382" s="259"/>
    </row>
    <row r="383" spans="1:8" s="5" customFormat="1" ht="47.25" customHeight="1" hidden="1">
      <c r="A383" s="260"/>
      <c r="B383" s="261"/>
      <c r="C383" s="261"/>
      <c r="D383" s="261"/>
      <c r="E383" s="261"/>
      <c r="F383" s="261"/>
      <c r="G383" s="261"/>
      <c r="H383" s="262"/>
    </row>
    <row r="384" spans="1:8" s="5" customFormat="1" ht="21" customHeight="1">
      <c r="A384" s="178" t="s">
        <v>32</v>
      </c>
      <c r="B384" s="181" t="s">
        <v>120</v>
      </c>
      <c r="C384" s="35" t="s">
        <v>12</v>
      </c>
      <c r="D384" s="36">
        <f aca="true" t="shared" si="22" ref="D384:F387">D388</f>
        <v>0</v>
      </c>
      <c r="E384" s="36">
        <f t="shared" si="22"/>
        <v>0</v>
      </c>
      <c r="F384" s="36">
        <f t="shared" si="22"/>
        <v>0</v>
      </c>
      <c r="G384" s="164">
        <f>SUM(F384:F387)/SUM(D384:D387)</f>
        <v>0.6925942402247717</v>
      </c>
      <c r="H384" s="167"/>
    </row>
    <row r="385" spans="1:8" s="5" customFormat="1" ht="21.75" customHeight="1">
      <c r="A385" s="179"/>
      <c r="B385" s="182"/>
      <c r="C385" s="37" t="s">
        <v>13</v>
      </c>
      <c r="D385" s="38">
        <f t="shared" si="22"/>
        <v>0</v>
      </c>
      <c r="E385" s="38">
        <f t="shared" si="22"/>
        <v>0</v>
      </c>
      <c r="F385" s="38">
        <f t="shared" si="22"/>
        <v>0</v>
      </c>
      <c r="G385" s="165"/>
      <c r="H385" s="168"/>
    </row>
    <row r="386" spans="1:8" s="5" customFormat="1" ht="15.75" customHeight="1">
      <c r="A386" s="179"/>
      <c r="B386" s="182"/>
      <c r="C386" s="37" t="s">
        <v>14</v>
      </c>
      <c r="D386" s="38">
        <f t="shared" si="22"/>
        <v>12813</v>
      </c>
      <c r="E386" s="38">
        <f t="shared" si="22"/>
        <v>8874.21</v>
      </c>
      <c r="F386" s="38">
        <f t="shared" si="22"/>
        <v>8874.21</v>
      </c>
      <c r="G386" s="165"/>
      <c r="H386" s="168"/>
    </row>
    <row r="387" spans="1:8" s="5" customFormat="1" ht="19.5" customHeight="1" thickBot="1">
      <c r="A387" s="180"/>
      <c r="B387" s="183"/>
      <c r="C387" s="39" t="s">
        <v>15</v>
      </c>
      <c r="D387" s="40">
        <f t="shared" si="22"/>
        <v>0</v>
      </c>
      <c r="E387" s="40">
        <f t="shared" si="22"/>
        <v>0</v>
      </c>
      <c r="F387" s="40">
        <f t="shared" si="22"/>
        <v>0</v>
      </c>
      <c r="G387" s="166"/>
      <c r="H387" s="169"/>
    </row>
    <row r="388" spans="1:8" s="5" customFormat="1" ht="21.75" customHeight="1">
      <c r="A388" s="155" t="s">
        <v>33</v>
      </c>
      <c r="B388" s="158" t="s">
        <v>121</v>
      </c>
      <c r="C388" s="16" t="s">
        <v>12</v>
      </c>
      <c r="D388" s="17">
        <v>0</v>
      </c>
      <c r="E388" s="17">
        <v>0</v>
      </c>
      <c r="F388" s="17">
        <v>0</v>
      </c>
      <c r="G388" s="173">
        <f>SUM(F388:F391)/SUM(D388:D391)</f>
        <v>0.6925942402247717</v>
      </c>
      <c r="H388" s="170"/>
    </row>
    <row r="389" spans="1:8" s="5" customFormat="1" ht="19.5" customHeight="1">
      <c r="A389" s="156"/>
      <c r="B389" s="159"/>
      <c r="C389" s="18" t="s">
        <v>13</v>
      </c>
      <c r="D389" s="19">
        <v>0</v>
      </c>
      <c r="E389" s="19">
        <v>0</v>
      </c>
      <c r="F389" s="19">
        <v>0</v>
      </c>
      <c r="G389" s="174"/>
      <c r="H389" s="171"/>
    </row>
    <row r="390" spans="1:8" s="5" customFormat="1" ht="21" customHeight="1">
      <c r="A390" s="156"/>
      <c r="B390" s="159"/>
      <c r="C390" s="18" t="s">
        <v>14</v>
      </c>
      <c r="D390" s="19">
        <v>12813</v>
      </c>
      <c r="E390" s="19">
        <v>8874.21</v>
      </c>
      <c r="F390" s="19">
        <v>8874.21</v>
      </c>
      <c r="G390" s="174"/>
      <c r="H390" s="171"/>
    </row>
    <row r="391" spans="1:8" s="5" customFormat="1" ht="17.25" customHeight="1" thickBot="1">
      <c r="A391" s="157"/>
      <c r="B391" s="160"/>
      <c r="C391" s="20" t="s">
        <v>15</v>
      </c>
      <c r="D391" s="21">
        <v>0</v>
      </c>
      <c r="E391" s="21">
        <v>0</v>
      </c>
      <c r="F391" s="21">
        <v>0</v>
      </c>
      <c r="G391" s="175"/>
      <c r="H391" s="172"/>
    </row>
    <row r="392" spans="1:8" s="5" customFormat="1" ht="15.75" customHeight="1">
      <c r="A392" s="155" t="s">
        <v>34</v>
      </c>
      <c r="B392" s="158" t="s">
        <v>122</v>
      </c>
      <c r="C392" s="16" t="s">
        <v>12</v>
      </c>
      <c r="D392" s="17">
        <v>0</v>
      </c>
      <c r="E392" s="17">
        <v>0</v>
      </c>
      <c r="F392" s="17">
        <v>0</v>
      </c>
      <c r="G392" s="173">
        <v>0</v>
      </c>
      <c r="H392" s="170"/>
    </row>
    <row r="393" spans="1:8" s="5" customFormat="1" ht="20.25" customHeight="1">
      <c r="A393" s="156"/>
      <c r="B393" s="159"/>
      <c r="C393" s="18" t="s">
        <v>13</v>
      </c>
      <c r="D393" s="19">
        <v>0</v>
      </c>
      <c r="E393" s="19">
        <v>0</v>
      </c>
      <c r="F393" s="19">
        <v>0</v>
      </c>
      <c r="G393" s="174"/>
      <c r="H393" s="171"/>
    </row>
    <row r="394" spans="1:8" s="5" customFormat="1" ht="17.25" customHeight="1">
      <c r="A394" s="156"/>
      <c r="B394" s="159"/>
      <c r="C394" s="18" t="s">
        <v>14</v>
      </c>
      <c r="D394" s="19">
        <v>0</v>
      </c>
      <c r="E394" s="19">
        <v>0</v>
      </c>
      <c r="F394" s="19">
        <v>0</v>
      </c>
      <c r="G394" s="174"/>
      <c r="H394" s="171"/>
    </row>
    <row r="395" spans="1:8" s="5" customFormat="1" ht="15.75" customHeight="1" thickBot="1">
      <c r="A395" s="157"/>
      <c r="B395" s="160"/>
      <c r="C395" s="20" t="s">
        <v>15</v>
      </c>
      <c r="D395" s="21">
        <v>0</v>
      </c>
      <c r="E395" s="21">
        <v>0</v>
      </c>
      <c r="F395" s="21">
        <v>0</v>
      </c>
      <c r="G395" s="175"/>
      <c r="H395" s="172"/>
    </row>
    <row r="396" spans="1:8" ht="19.5" customHeight="1">
      <c r="A396" s="231" t="s">
        <v>41</v>
      </c>
      <c r="B396" s="234" t="s">
        <v>18</v>
      </c>
      <c r="C396" s="107" t="s">
        <v>12</v>
      </c>
      <c r="D396" s="97">
        <f aca="true" t="shared" si="23" ref="D396:F399">D324+D370+D384</f>
        <v>0</v>
      </c>
      <c r="E396" s="97">
        <f t="shared" si="23"/>
        <v>0</v>
      </c>
      <c r="F396" s="97">
        <f t="shared" si="23"/>
        <v>0</v>
      </c>
      <c r="G396" s="143">
        <f>SUM(F396:F399)/SUM(D396:D399)</f>
        <v>0.65211214674133</v>
      </c>
      <c r="H396" s="237"/>
    </row>
    <row r="397" spans="1:8" ht="12.75" customHeight="1">
      <c r="A397" s="232"/>
      <c r="B397" s="235"/>
      <c r="C397" s="108" t="s">
        <v>13</v>
      </c>
      <c r="D397" s="95">
        <f t="shared" si="23"/>
        <v>76380.14000000001</v>
      </c>
      <c r="E397" s="95">
        <f t="shared" si="23"/>
        <v>53826.630000000005</v>
      </c>
      <c r="F397" s="95">
        <f t="shared" si="23"/>
        <v>49289.72</v>
      </c>
      <c r="G397" s="144"/>
      <c r="H397" s="238"/>
    </row>
    <row r="398" spans="1:8" ht="12.75">
      <c r="A398" s="232"/>
      <c r="B398" s="235"/>
      <c r="C398" s="108" t="s">
        <v>14</v>
      </c>
      <c r="D398" s="95">
        <f t="shared" si="23"/>
        <v>12813</v>
      </c>
      <c r="E398" s="95">
        <f t="shared" si="23"/>
        <v>8874.21</v>
      </c>
      <c r="F398" s="95">
        <f t="shared" si="23"/>
        <v>8874.21</v>
      </c>
      <c r="G398" s="144"/>
      <c r="H398" s="238"/>
    </row>
    <row r="399" spans="1:8" ht="12.75">
      <c r="A399" s="232"/>
      <c r="B399" s="235"/>
      <c r="C399" s="98" t="s">
        <v>15</v>
      </c>
      <c r="D399" s="95">
        <f t="shared" si="23"/>
        <v>0</v>
      </c>
      <c r="E399" s="95">
        <f t="shared" si="23"/>
        <v>0</v>
      </c>
      <c r="F399" s="95">
        <f t="shared" si="23"/>
        <v>0</v>
      </c>
      <c r="G399" s="144"/>
      <c r="H399" s="238"/>
    </row>
    <row r="400" spans="1:8" ht="13.5" thickBot="1">
      <c r="A400" s="233"/>
      <c r="B400" s="236"/>
      <c r="C400" s="128" t="s">
        <v>53</v>
      </c>
      <c r="D400" s="109">
        <f>SUM(D396:D399)</f>
        <v>89193.14000000001</v>
      </c>
      <c r="E400" s="109">
        <f>SUM(E396:E399)</f>
        <v>62700.840000000004</v>
      </c>
      <c r="F400" s="109">
        <f>SUM(F396:F399)</f>
        <v>58163.93</v>
      </c>
      <c r="G400" s="145"/>
      <c r="H400" s="239"/>
    </row>
    <row r="401" spans="1:8" ht="47.25" customHeight="1">
      <c r="A401" s="176" t="s">
        <v>1</v>
      </c>
      <c r="B401" s="177"/>
      <c r="C401" s="217" t="s">
        <v>260</v>
      </c>
      <c r="D401" s="217"/>
      <c r="E401" s="217"/>
      <c r="F401" s="217"/>
      <c r="G401" s="217"/>
      <c r="H401" s="218"/>
    </row>
    <row r="402" spans="1:8" ht="21" customHeight="1">
      <c r="A402" s="121" t="s">
        <v>2</v>
      </c>
      <c r="B402" s="122"/>
      <c r="C402" s="123" t="s">
        <v>281</v>
      </c>
      <c r="D402" s="29"/>
      <c r="E402" s="29"/>
      <c r="F402" s="29"/>
      <c r="G402" s="30"/>
      <c r="H402" s="31"/>
    </row>
    <row r="403" spans="1:9" ht="18" customHeight="1" thickBot="1">
      <c r="A403" s="88" t="s">
        <v>3</v>
      </c>
      <c r="B403" s="32"/>
      <c r="C403" s="89" t="s">
        <v>42</v>
      </c>
      <c r="D403" s="33"/>
      <c r="E403" s="33"/>
      <c r="F403" s="33"/>
      <c r="G403" s="34"/>
      <c r="H403" s="90"/>
      <c r="I403" s="8"/>
    </row>
    <row r="404" spans="1:8" ht="102.75" thickBot="1">
      <c r="A404" s="14" t="s">
        <v>4</v>
      </c>
      <c r="B404" s="91" t="s">
        <v>5</v>
      </c>
      <c r="C404" s="91" t="s">
        <v>6</v>
      </c>
      <c r="D404" s="15" t="s">
        <v>7</v>
      </c>
      <c r="E404" s="15" t="s">
        <v>8</v>
      </c>
      <c r="F404" s="15" t="s">
        <v>9</v>
      </c>
      <c r="G404" s="91" t="s">
        <v>10</v>
      </c>
      <c r="H404" s="92" t="s">
        <v>11</v>
      </c>
    </row>
    <row r="405" spans="1:8" s="4" customFormat="1" ht="12.75">
      <c r="A405" s="178" t="s">
        <v>52</v>
      </c>
      <c r="B405" s="181" t="s">
        <v>165</v>
      </c>
      <c r="C405" s="35" t="s">
        <v>12</v>
      </c>
      <c r="D405" s="36">
        <f aca="true" t="shared" si="24" ref="D405:F408">D409+D413</f>
        <v>0</v>
      </c>
      <c r="E405" s="36">
        <f t="shared" si="24"/>
        <v>0</v>
      </c>
      <c r="F405" s="36">
        <f t="shared" si="24"/>
        <v>0</v>
      </c>
      <c r="G405" s="164">
        <f>SUM(F405:F408)/SUM(D405:D408)</f>
        <v>0.7681782945736434</v>
      </c>
      <c r="H405" s="167"/>
    </row>
    <row r="406" spans="1:8" s="4" customFormat="1" ht="12.75">
      <c r="A406" s="179"/>
      <c r="B406" s="182"/>
      <c r="C406" s="37" t="s">
        <v>13</v>
      </c>
      <c r="D406" s="38">
        <f t="shared" si="24"/>
        <v>0</v>
      </c>
      <c r="E406" s="38">
        <f t="shared" si="24"/>
        <v>0</v>
      </c>
      <c r="F406" s="38">
        <f t="shared" si="24"/>
        <v>0</v>
      </c>
      <c r="G406" s="165"/>
      <c r="H406" s="168"/>
    </row>
    <row r="407" spans="1:8" s="4" customFormat="1" ht="12.75">
      <c r="A407" s="179"/>
      <c r="B407" s="182"/>
      <c r="C407" s="37" t="s">
        <v>14</v>
      </c>
      <c r="D407" s="38">
        <f t="shared" si="24"/>
        <v>516</v>
      </c>
      <c r="E407" s="38">
        <f t="shared" si="24"/>
        <v>396.38</v>
      </c>
      <c r="F407" s="38">
        <f t="shared" si="24"/>
        <v>396.38</v>
      </c>
      <c r="G407" s="165"/>
      <c r="H407" s="168"/>
    </row>
    <row r="408" spans="1:8" s="4" customFormat="1" ht="18" customHeight="1" thickBot="1">
      <c r="A408" s="180"/>
      <c r="B408" s="183"/>
      <c r="C408" s="39" t="s">
        <v>15</v>
      </c>
      <c r="D408" s="40">
        <f t="shared" si="24"/>
        <v>0</v>
      </c>
      <c r="E408" s="40">
        <f t="shared" si="24"/>
        <v>0</v>
      </c>
      <c r="F408" s="40">
        <f t="shared" si="24"/>
        <v>0</v>
      </c>
      <c r="G408" s="166"/>
      <c r="H408" s="169"/>
    </row>
    <row r="409" spans="1:8" s="4" customFormat="1" ht="12.75">
      <c r="A409" s="219" t="s">
        <v>16</v>
      </c>
      <c r="B409" s="158" t="s">
        <v>166</v>
      </c>
      <c r="C409" s="16" t="s">
        <v>12</v>
      </c>
      <c r="D409" s="103">
        <f>D413</f>
        <v>0</v>
      </c>
      <c r="E409" s="103">
        <v>0</v>
      </c>
      <c r="F409" s="103">
        <f>F413</f>
        <v>0</v>
      </c>
      <c r="G409" s="228">
        <f>SUM(F409:F412)/SUM(D409:D412)</f>
        <v>0.7287528344671201</v>
      </c>
      <c r="H409" s="222"/>
    </row>
    <row r="410" spans="1:8" s="4" customFormat="1" ht="12.75">
      <c r="A410" s="220"/>
      <c r="B410" s="159"/>
      <c r="C410" s="18" t="s">
        <v>13</v>
      </c>
      <c r="D410" s="93">
        <f>D414</f>
        <v>0</v>
      </c>
      <c r="E410" s="93">
        <v>0</v>
      </c>
      <c r="F410" s="93">
        <f>F414</f>
        <v>0</v>
      </c>
      <c r="G410" s="229"/>
      <c r="H410" s="223"/>
    </row>
    <row r="411" spans="1:8" s="4" customFormat="1" ht="12.75">
      <c r="A411" s="220"/>
      <c r="B411" s="159"/>
      <c r="C411" s="18" t="s">
        <v>14</v>
      </c>
      <c r="D411" s="93">
        <v>441</v>
      </c>
      <c r="E411" s="93">
        <v>321.38</v>
      </c>
      <c r="F411" s="93">
        <v>321.38</v>
      </c>
      <c r="G411" s="229"/>
      <c r="H411" s="223"/>
    </row>
    <row r="412" spans="1:8" s="4" customFormat="1" ht="17.25" customHeight="1" thickBot="1">
      <c r="A412" s="221"/>
      <c r="B412" s="160"/>
      <c r="C412" s="20" t="s">
        <v>15</v>
      </c>
      <c r="D412" s="106">
        <f>D416</f>
        <v>0</v>
      </c>
      <c r="E412" s="106">
        <v>0</v>
      </c>
      <c r="F412" s="106">
        <f>F416</f>
        <v>0</v>
      </c>
      <c r="G412" s="230"/>
      <c r="H412" s="224"/>
    </row>
    <row r="413" spans="1:8" ht="14.25" customHeight="1">
      <c r="A413" s="156" t="s">
        <v>17</v>
      </c>
      <c r="B413" s="159" t="s">
        <v>261</v>
      </c>
      <c r="C413" s="46" t="s">
        <v>12</v>
      </c>
      <c r="D413" s="47">
        <v>0</v>
      </c>
      <c r="E413" s="47">
        <v>0</v>
      </c>
      <c r="F413" s="47">
        <v>0</v>
      </c>
      <c r="G413" s="228">
        <f>SUM(F413:F416)/SUM(D413:D416)</f>
        <v>1</v>
      </c>
      <c r="H413" s="170"/>
    </row>
    <row r="414" spans="1:8" ht="15" customHeight="1">
      <c r="A414" s="156"/>
      <c r="B414" s="159"/>
      <c r="C414" s="18" t="s">
        <v>13</v>
      </c>
      <c r="D414" s="19">
        <v>0</v>
      </c>
      <c r="E414" s="19">
        <v>0</v>
      </c>
      <c r="F414" s="19">
        <v>0</v>
      </c>
      <c r="G414" s="229"/>
      <c r="H414" s="171"/>
    </row>
    <row r="415" spans="1:8" ht="15" customHeight="1">
      <c r="A415" s="156"/>
      <c r="B415" s="159"/>
      <c r="C415" s="18" t="s">
        <v>14</v>
      </c>
      <c r="D415" s="19">
        <v>75</v>
      </c>
      <c r="E415" s="19">
        <v>75</v>
      </c>
      <c r="F415" s="19">
        <v>75</v>
      </c>
      <c r="G415" s="229"/>
      <c r="H415" s="171"/>
    </row>
    <row r="416" spans="1:8" ht="15" customHeight="1" thickBot="1">
      <c r="A416" s="157"/>
      <c r="B416" s="160"/>
      <c r="C416" s="20" t="s">
        <v>15</v>
      </c>
      <c r="D416" s="21">
        <v>0</v>
      </c>
      <c r="E416" s="21">
        <v>0</v>
      </c>
      <c r="F416" s="21">
        <v>0</v>
      </c>
      <c r="G416" s="230"/>
      <c r="H416" s="172"/>
    </row>
    <row r="417" spans="1:8" s="4" customFormat="1" ht="12.75">
      <c r="A417" s="178" t="s">
        <v>19</v>
      </c>
      <c r="B417" s="181" t="s">
        <v>167</v>
      </c>
      <c r="C417" s="35" t="s">
        <v>12</v>
      </c>
      <c r="D417" s="36">
        <f aca="true" t="shared" si="25" ref="D417:F419">D421+D425+D429+D433+D437+D441+D445+D449+D453+D457</f>
        <v>0</v>
      </c>
      <c r="E417" s="36">
        <f t="shared" si="25"/>
        <v>0</v>
      </c>
      <c r="F417" s="36">
        <f t="shared" si="25"/>
        <v>0</v>
      </c>
      <c r="G417" s="164">
        <f>SUM(F417:F420)/SUM(D417:D420)</f>
        <v>0.6716055463986226</v>
      </c>
      <c r="H417" s="167"/>
    </row>
    <row r="418" spans="1:8" s="4" customFormat="1" ht="12.75">
      <c r="A418" s="179"/>
      <c r="B418" s="182"/>
      <c r="C418" s="37" t="s">
        <v>13</v>
      </c>
      <c r="D418" s="38">
        <f t="shared" si="25"/>
        <v>12014.63</v>
      </c>
      <c r="E418" s="38">
        <f t="shared" si="25"/>
        <v>9264.509999999998</v>
      </c>
      <c r="F418" s="38">
        <f t="shared" si="25"/>
        <v>9264.509999999998</v>
      </c>
      <c r="G418" s="165"/>
      <c r="H418" s="168"/>
    </row>
    <row r="419" spans="1:8" s="4" customFormat="1" ht="12.75">
      <c r="A419" s="179"/>
      <c r="B419" s="182"/>
      <c r="C419" s="37" t="s">
        <v>14</v>
      </c>
      <c r="D419" s="38">
        <f t="shared" si="25"/>
        <v>63586.86</v>
      </c>
      <c r="E419" s="38">
        <f t="shared" si="25"/>
        <v>41509.87</v>
      </c>
      <c r="F419" s="38">
        <f t="shared" si="25"/>
        <v>41509.87</v>
      </c>
      <c r="G419" s="165"/>
      <c r="H419" s="168"/>
    </row>
    <row r="420" spans="1:8" s="4" customFormat="1" ht="27.75" customHeight="1" thickBot="1">
      <c r="A420" s="180"/>
      <c r="B420" s="183"/>
      <c r="C420" s="39" t="s">
        <v>15</v>
      </c>
      <c r="D420" s="40">
        <f>D424+D428+D432+D436+D440+D444+D448+D452+D456+D460</f>
        <v>0</v>
      </c>
      <c r="E420" s="40">
        <f>E424+E428+E432+E436+E440+E444+E448+E452+E456+E460</f>
        <v>0</v>
      </c>
      <c r="F420" s="40">
        <f>F424+F428+F432+F436+F440+F444+F448+F452+F456</f>
        <v>0</v>
      </c>
      <c r="G420" s="166"/>
      <c r="H420" s="169"/>
    </row>
    <row r="421" spans="1:8" s="4" customFormat="1" ht="12.75">
      <c r="A421" s="219" t="s">
        <v>20</v>
      </c>
      <c r="B421" s="158" t="s">
        <v>168</v>
      </c>
      <c r="C421" s="16" t="s">
        <v>12</v>
      </c>
      <c r="D421" s="17">
        <f aca="true" t="shared" si="26" ref="D421:F424">D425</f>
        <v>0</v>
      </c>
      <c r="E421" s="17">
        <f t="shared" si="26"/>
        <v>0</v>
      </c>
      <c r="F421" s="17">
        <f t="shared" si="26"/>
        <v>0</v>
      </c>
      <c r="G421" s="173">
        <f>SUM(F421:F424)/SUM(D421:D424)</f>
        <v>0.597545704250984</v>
      </c>
      <c r="H421" s="222"/>
    </row>
    <row r="422" spans="1:8" s="4" customFormat="1" ht="12.75">
      <c r="A422" s="220"/>
      <c r="B422" s="159"/>
      <c r="C422" s="18" t="s">
        <v>13</v>
      </c>
      <c r="D422" s="19">
        <f t="shared" si="26"/>
        <v>0</v>
      </c>
      <c r="E422" s="19">
        <f t="shared" si="26"/>
        <v>0</v>
      </c>
      <c r="F422" s="19">
        <f t="shared" si="26"/>
        <v>0</v>
      </c>
      <c r="G422" s="174"/>
      <c r="H422" s="223"/>
    </row>
    <row r="423" spans="1:8" s="4" customFormat="1" ht="12.75">
      <c r="A423" s="220"/>
      <c r="B423" s="159"/>
      <c r="C423" s="18" t="s">
        <v>14</v>
      </c>
      <c r="D423" s="19">
        <v>34178.44</v>
      </c>
      <c r="E423" s="19">
        <v>20423.18</v>
      </c>
      <c r="F423" s="19">
        <v>20423.18</v>
      </c>
      <c r="G423" s="174"/>
      <c r="H423" s="223"/>
    </row>
    <row r="424" spans="1:8" s="4" customFormat="1" ht="27.75" customHeight="1" thickBot="1">
      <c r="A424" s="221"/>
      <c r="B424" s="160"/>
      <c r="C424" s="20" t="s">
        <v>15</v>
      </c>
      <c r="D424" s="21">
        <f t="shared" si="26"/>
        <v>0</v>
      </c>
      <c r="E424" s="21">
        <f t="shared" si="26"/>
        <v>0</v>
      </c>
      <c r="F424" s="21">
        <f t="shared" si="26"/>
        <v>0</v>
      </c>
      <c r="G424" s="175"/>
      <c r="H424" s="224"/>
    </row>
    <row r="425" spans="1:8" s="5" customFormat="1" ht="12.75">
      <c r="A425" s="155" t="s">
        <v>21</v>
      </c>
      <c r="B425" s="158" t="s">
        <v>169</v>
      </c>
      <c r="C425" s="16" t="s">
        <v>12</v>
      </c>
      <c r="D425" s="17">
        <v>0</v>
      </c>
      <c r="E425" s="17">
        <v>0</v>
      </c>
      <c r="F425" s="17">
        <v>0</v>
      </c>
      <c r="G425" s="173">
        <f>SUM(F425:F428)/SUM(D425:D428)</f>
        <v>0.7500841014600014</v>
      </c>
      <c r="H425" s="170"/>
    </row>
    <row r="426" spans="1:8" s="5" customFormat="1" ht="12.75">
      <c r="A426" s="156"/>
      <c r="B426" s="159"/>
      <c r="C426" s="18" t="s">
        <v>13</v>
      </c>
      <c r="D426" s="19">
        <v>0</v>
      </c>
      <c r="E426" s="19">
        <v>0</v>
      </c>
      <c r="F426" s="19">
        <v>0</v>
      </c>
      <c r="G426" s="174"/>
      <c r="H426" s="171"/>
    </row>
    <row r="427" spans="1:8" s="5" customFormat="1" ht="12.75">
      <c r="A427" s="156"/>
      <c r="B427" s="159"/>
      <c r="C427" s="18" t="s">
        <v>14</v>
      </c>
      <c r="D427" s="19">
        <v>297.26</v>
      </c>
      <c r="E427" s="19">
        <v>222.97</v>
      </c>
      <c r="F427" s="19">
        <v>222.97</v>
      </c>
      <c r="G427" s="174"/>
      <c r="H427" s="171"/>
    </row>
    <row r="428" spans="1:8" s="5" customFormat="1" ht="22.5" customHeight="1" thickBot="1">
      <c r="A428" s="157"/>
      <c r="B428" s="160"/>
      <c r="C428" s="20" t="s">
        <v>15</v>
      </c>
      <c r="D428" s="21">
        <v>0</v>
      </c>
      <c r="E428" s="21">
        <v>0</v>
      </c>
      <c r="F428" s="21">
        <v>0</v>
      </c>
      <c r="G428" s="175"/>
      <c r="H428" s="172"/>
    </row>
    <row r="429" spans="1:8" s="4" customFormat="1" ht="12.75">
      <c r="A429" s="219" t="s">
        <v>22</v>
      </c>
      <c r="B429" s="158" t="s">
        <v>170</v>
      </c>
      <c r="C429" s="16" t="s">
        <v>12</v>
      </c>
      <c r="D429" s="17">
        <f aca="true" t="shared" si="27" ref="D429:F432">D433+D437</f>
        <v>0</v>
      </c>
      <c r="E429" s="17">
        <f t="shared" si="27"/>
        <v>0</v>
      </c>
      <c r="F429" s="17">
        <f t="shared" si="27"/>
        <v>0</v>
      </c>
      <c r="G429" s="173">
        <f>SUM(F429:F432)/SUM(D429:D432)</f>
        <v>0.6284419102934145</v>
      </c>
      <c r="H429" s="222"/>
    </row>
    <row r="430" spans="1:8" s="4" customFormat="1" ht="12.75">
      <c r="A430" s="220"/>
      <c r="B430" s="159"/>
      <c r="C430" s="18" t="s">
        <v>13</v>
      </c>
      <c r="D430" s="19">
        <v>0</v>
      </c>
      <c r="E430" s="19">
        <v>0</v>
      </c>
      <c r="F430" s="19">
        <v>0</v>
      </c>
      <c r="G430" s="174"/>
      <c r="H430" s="223"/>
    </row>
    <row r="431" spans="1:8" s="4" customFormat="1" ht="12.75">
      <c r="A431" s="220"/>
      <c r="B431" s="159"/>
      <c r="C431" s="18" t="s">
        <v>14</v>
      </c>
      <c r="D431" s="19">
        <v>564.73</v>
      </c>
      <c r="E431" s="19">
        <v>354.9</v>
      </c>
      <c r="F431" s="19">
        <v>354.9</v>
      </c>
      <c r="G431" s="174"/>
      <c r="H431" s="223"/>
    </row>
    <row r="432" spans="1:8" s="4" customFormat="1" ht="19.5" customHeight="1" thickBot="1">
      <c r="A432" s="221"/>
      <c r="B432" s="160"/>
      <c r="C432" s="20" t="s">
        <v>15</v>
      </c>
      <c r="D432" s="21">
        <f t="shared" si="27"/>
        <v>0</v>
      </c>
      <c r="E432" s="21">
        <f t="shared" si="27"/>
        <v>0</v>
      </c>
      <c r="F432" s="21">
        <f t="shared" si="27"/>
        <v>0</v>
      </c>
      <c r="G432" s="175"/>
      <c r="H432" s="224"/>
    </row>
    <row r="433" spans="1:8" s="5" customFormat="1" ht="12.75">
      <c r="A433" s="155" t="s">
        <v>23</v>
      </c>
      <c r="B433" s="158" t="s">
        <v>171</v>
      </c>
      <c r="C433" s="16" t="s">
        <v>12</v>
      </c>
      <c r="D433" s="17">
        <v>0</v>
      </c>
      <c r="E433" s="17">
        <v>0</v>
      </c>
      <c r="F433" s="17">
        <v>0</v>
      </c>
      <c r="G433" s="173">
        <f>SUM(F433:F436)/SUM(D433:D436)</f>
        <v>1</v>
      </c>
      <c r="H433" s="170"/>
    </row>
    <row r="434" spans="1:8" s="5" customFormat="1" ht="12.75">
      <c r="A434" s="156"/>
      <c r="B434" s="159"/>
      <c r="C434" s="18" t="s">
        <v>13</v>
      </c>
      <c r="D434" s="19">
        <v>546.6</v>
      </c>
      <c r="E434" s="19">
        <v>546.6</v>
      </c>
      <c r="F434" s="19">
        <v>546.6</v>
      </c>
      <c r="G434" s="174"/>
      <c r="H434" s="171"/>
    </row>
    <row r="435" spans="1:8" s="5" customFormat="1" ht="12.75">
      <c r="A435" s="156"/>
      <c r="B435" s="159"/>
      <c r="C435" s="18" t="s">
        <v>14</v>
      </c>
      <c r="D435" s="124">
        <v>67.56</v>
      </c>
      <c r="E435" s="19">
        <v>67.56</v>
      </c>
      <c r="F435" s="19">
        <v>67.56</v>
      </c>
      <c r="G435" s="174"/>
      <c r="H435" s="171"/>
    </row>
    <row r="436" spans="1:8" s="5" customFormat="1" ht="20.25" customHeight="1" thickBot="1">
      <c r="A436" s="157"/>
      <c r="B436" s="160"/>
      <c r="C436" s="20" t="s">
        <v>15</v>
      </c>
      <c r="D436" s="21">
        <v>0</v>
      </c>
      <c r="E436" s="21">
        <v>0</v>
      </c>
      <c r="F436" s="21">
        <v>0</v>
      </c>
      <c r="G436" s="175"/>
      <c r="H436" s="172"/>
    </row>
    <row r="437" spans="1:8" s="5" customFormat="1" ht="12.75">
      <c r="A437" s="155" t="s">
        <v>24</v>
      </c>
      <c r="B437" s="158" t="s">
        <v>172</v>
      </c>
      <c r="C437" s="16" t="s">
        <v>12</v>
      </c>
      <c r="D437" s="17">
        <v>0</v>
      </c>
      <c r="E437" s="17">
        <v>0</v>
      </c>
      <c r="F437" s="17">
        <v>0</v>
      </c>
      <c r="G437" s="173">
        <f>SUM(F437:F440)/SUM(D437:D440)</f>
        <v>0.7391430434317189</v>
      </c>
      <c r="H437" s="170"/>
    </row>
    <row r="438" spans="1:8" s="5" customFormat="1" ht="12.75">
      <c r="A438" s="156"/>
      <c r="B438" s="159"/>
      <c r="C438" s="18" t="s">
        <v>13</v>
      </c>
      <c r="D438" s="19">
        <v>10275.9</v>
      </c>
      <c r="E438" s="19">
        <v>7595.36</v>
      </c>
      <c r="F438" s="19">
        <v>7595.36</v>
      </c>
      <c r="G438" s="174"/>
      <c r="H438" s="171"/>
    </row>
    <row r="439" spans="1:8" s="5" customFormat="1" ht="12.75">
      <c r="A439" s="156"/>
      <c r="B439" s="159"/>
      <c r="C439" s="18" t="s">
        <v>14</v>
      </c>
      <c r="D439" s="19">
        <v>10275.9</v>
      </c>
      <c r="E439" s="19">
        <v>7595.36</v>
      </c>
      <c r="F439" s="19">
        <v>7595.36</v>
      </c>
      <c r="G439" s="174"/>
      <c r="H439" s="171"/>
    </row>
    <row r="440" spans="1:8" s="5" customFormat="1" ht="18" customHeight="1" thickBot="1">
      <c r="A440" s="157"/>
      <c r="B440" s="160"/>
      <c r="C440" s="20" t="s">
        <v>15</v>
      </c>
      <c r="D440" s="21">
        <v>0</v>
      </c>
      <c r="E440" s="21">
        <v>0</v>
      </c>
      <c r="F440" s="21">
        <v>0</v>
      </c>
      <c r="G440" s="175"/>
      <c r="H440" s="172"/>
    </row>
    <row r="441" spans="1:8" s="4" customFormat="1" ht="12.75">
      <c r="A441" s="219" t="s">
        <v>25</v>
      </c>
      <c r="B441" s="158" t="s">
        <v>278</v>
      </c>
      <c r="C441" s="16" t="s">
        <v>12</v>
      </c>
      <c r="D441" s="17">
        <f>D445+D449</f>
        <v>0</v>
      </c>
      <c r="E441" s="17">
        <f>E445+E449</f>
        <v>0</v>
      </c>
      <c r="F441" s="17">
        <f>F445+F449</f>
        <v>0</v>
      </c>
      <c r="G441" s="173">
        <f>SUM(F441:F444)/SUM(D441:D444)</f>
        <v>0.7494921268848183</v>
      </c>
      <c r="H441" s="222"/>
    </row>
    <row r="442" spans="1:8" s="4" customFormat="1" ht="12.75">
      <c r="A442" s="220"/>
      <c r="B442" s="159"/>
      <c r="C442" s="18" t="s">
        <v>13</v>
      </c>
      <c r="D442" s="19">
        <f>D446</f>
        <v>0</v>
      </c>
      <c r="E442" s="19">
        <f>E446</f>
        <v>0</v>
      </c>
      <c r="F442" s="19">
        <f>F446</f>
        <v>0</v>
      </c>
      <c r="G442" s="174"/>
      <c r="H442" s="223"/>
    </row>
    <row r="443" spans="1:8" s="4" customFormat="1" ht="22.5" customHeight="1">
      <c r="A443" s="220"/>
      <c r="B443" s="159"/>
      <c r="C443" s="18" t="s">
        <v>14</v>
      </c>
      <c r="D443" s="19">
        <v>16175.3</v>
      </c>
      <c r="E443" s="19">
        <v>12123.26</v>
      </c>
      <c r="F443" s="19">
        <v>12123.26</v>
      </c>
      <c r="G443" s="174"/>
      <c r="H443" s="223"/>
    </row>
    <row r="444" spans="1:8" s="4" customFormat="1" ht="48.75" customHeight="1" thickBot="1">
      <c r="A444" s="221"/>
      <c r="B444" s="160"/>
      <c r="C444" s="20" t="s">
        <v>15</v>
      </c>
      <c r="D444" s="21">
        <f>D448+D452</f>
        <v>0</v>
      </c>
      <c r="E444" s="21">
        <f>E448+E452</f>
        <v>0</v>
      </c>
      <c r="F444" s="21">
        <f>F448+F452</f>
        <v>0</v>
      </c>
      <c r="G444" s="175"/>
      <c r="H444" s="224"/>
    </row>
    <row r="445" spans="1:8" s="5" customFormat="1" ht="12.75">
      <c r="A445" s="155" t="s">
        <v>28</v>
      </c>
      <c r="B445" s="158" t="s">
        <v>173</v>
      </c>
      <c r="C445" s="16" t="s">
        <v>12</v>
      </c>
      <c r="D445" s="17">
        <v>0</v>
      </c>
      <c r="E445" s="17">
        <v>0</v>
      </c>
      <c r="F445" s="17">
        <v>0</v>
      </c>
      <c r="G445" s="173">
        <f>SUM(F445:F448)/SUM(D445:D448)</f>
        <v>0.23307679111232052</v>
      </c>
      <c r="H445" s="170"/>
    </row>
    <row r="446" spans="1:8" s="5" customFormat="1" ht="12.75">
      <c r="A446" s="156"/>
      <c r="B446" s="159"/>
      <c r="C446" s="18" t="s">
        <v>13</v>
      </c>
      <c r="D446" s="19">
        <v>0</v>
      </c>
      <c r="E446" s="19">
        <v>0</v>
      </c>
      <c r="F446" s="19">
        <v>0</v>
      </c>
      <c r="G446" s="174"/>
      <c r="H446" s="171"/>
    </row>
    <row r="447" spans="1:8" s="5" customFormat="1" ht="12.75">
      <c r="A447" s="156"/>
      <c r="B447" s="159"/>
      <c r="C447" s="18" t="s">
        <v>14</v>
      </c>
      <c r="D447" s="19">
        <v>1690.43</v>
      </c>
      <c r="E447" s="19">
        <v>394</v>
      </c>
      <c r="F447" s="19">
        <v>394</v>
      </c>
      <c r="G447" s="174"/>
      <c r="H447" s="171"/>
    </row>
    <row r="448" spans="1:8" s="5" customFormat="1" ht="15" customHeight="1" thickBot="1">
      <c r="A448" s="157"/>
      <c r="B448" s="160"/>
      <c r="C448" s="20" t="s">
        <v>15</v>
      </c>
      <c r="D448" s="21">
        <v>0</v>
      </c>
      <c r="E448" s="21">
        <v>0</v>
      </c>
      <c r="F448" s="21">
        <v>0</v>
      </c>
      <c r="G448" s="175"/>
      <c r="H448" s="172"/>
    </row>
    <row r="449" spans="1:8" s="5" customFormat="1" ht="12.75">
      <c r="A449" s="155" t="s">
        <v>29</v>
      </c>
      <c r="B449" s="158" t="s">
        <v>262</v>
      </c>
      <c r="C449" s="16" t="s">
        <v>12</v>
      </c>
      <c r="D449" s="17">
        <v>0</v>
      </c>
      <c r="E449" s="17">
        <v>0</v>
      </c>
      <c r="F449" s="17">
        <v>0</v>
      </c>
      <c r="G449" s="173">
        <f>SUM(F449:F452)/SUM(D449:D452)</f>
        <v>1</v>
      </c>
      <c r="H449" s="170"/>
    </row>
    <row r="450" spans="1:8" s="5" customFormat="1" ht="12.75">
      <c r="A450" s="156"/>
      <c r="B450" s="159"/>
      <c r="C450" s="18" t="s">
        <v>13</v>
      </c>
      <c r="D450" s="19">
        <v>240</v>
      </c>
      <c r="E450" s="19">
        <v>240</v>
      </c>
      <c r="F450" s="19">
        <v>240</v>
      </c>
      <c r="G450" s="174"/>
      <c r="H450" s="171"/>
    </row>
    <row r="451" spans="1:8" s="5" customFormat="1" ht="12.75">
      <c r="A451" s="156"/>
      <c r="B451" s="159"/>
      <c r="C451" s="18" t="s">
        <v>14</v>
      </c>
      <c r="D451" s="19">
        <v>12.63</v>
      </c>
      <c r="E451" s="19">
        <v>12.63</v>
      </c>
      <c r="F451" s="19">
        <v>12.63</v>
      </c>
      <c r="G451" s="174"/>
      <c r="H451" s="171"/>
    </row>
    <row r="452" spans="1:8" s="5" customFormat="1" ht="23.25" customHeight="1" thickBot="1">
      <c r="A452" s="157"/>
      <c r="B452" s="160"/>
      <c r="C452" s="20" t="s">
        <v>15</v>
      </c>
      <c r="D452" s="21">
        <v>0</v>
      </c>
      <c r="E452" s="21">
        <v>0</v>
      </c>
      <c r="F452" s="21">
        <v>0</v>
      </c>
      <c r="G452" s="175"/>
      <c r="H452" s="172"/>
    </row>
    <row r="453" spans="1:8" s="5" customFormat="1" ht="12.75">
      <c r="A453" s="155" t="s">
        <v>30</v>
      </c>
      <c r="B453" s="158" t="s">
        <v>174</v>
      </c>
      <c r="C453" s="16" t="s">
        <v>12</v>
      </c>
      <c r="D453" s="17">
        <v>0</v>
      </c>
      <c r="E453" s="17">
        <v>0</v>
      </c>
      <c r="F453" s="17">
        <v>0</v>
      </c>
      <c r="G453" s="173">
        <f>SUM(F453:F456)/SUM(D453:D456)</f>
        <v>1</v>
      </c>
      <c r="H453" s="170"/>
    </row>
    <row r="454" spans="1:8" s="5" customFormat="1" ht="12.75">
      <c r="A454" s="156"/>
      <c r="B454" s="159"/>
      <c r="C454" s="18" t="s">
        <v>13</v>
      </c>
      <c r="D454" s="19">
        <v>0</v>
      </c>
      <c r="E454" s="19">
        <v>0</v>
      </c>
      <c r="F454" s="19">
        <v>0</v>
      </c>
      <c r="G454" s="174"/>
      <c r="H454" s="171"/>
    </row>
    <row r="455" spans="1:8" s="5" customFormat="1" ht="12.75">
      <c r="A455" s="156"/>
      <c r="B455" s="159"/>
      <c r="C455" s="18" t="s">
        <v>14</v>
      </c>
      <c r="D455" s="19">
        <v>206.91</v>
      </c>
      <c r="E455" s="125">
        <v>206.91</v>
      </c>
      <c r="F455" s="126">
        <v>206.91</v>
      </c>
      <c r="G455" s="174"/>
      <c r="H455" s="171"/>
    </row>
    <row r="456" spans="1:8" s="5" customFormat="1" ht="24.75" customHeight="1" thickBot="1">
      <c r="A456" s="157"/>
      <c r="B456" s="160"/>
      <c r="C456" s="20" t="s">
        <v>15</v>
      </c>
      <c r="D456" s="21">
        <v>0</v>
      </c>
      <c r="E456" s="21">
        <v>0</v>
      </c>
      <c r="F456" s="21">
        <v>0</v>
      </c>
      <c r="G456" s="175"/>
      <c r="H456" s="172"/>
    </row>
    <row r="457" spans="1:8" s="4" customFormat="1" ht="12.75">
      <c r="A457" s="155" t="s">
        <v>31</v>
      </c>
      <c r="B457" s="158" t="s">
        <v>263</v>
      </c>
      <c r="C457" s="16" t="s">
        <v>12</v>
      </c>
      <c r="D457" s="17">
        <v>0</v>
      </c>
      <c r="E457" s="17">
        <v>0</v>
      </c>
      <c r="F457" s="17">
        <v>0</v>
      </c>
      <c r="G457" s="161">
        <f>SUM(F457:F460)/SUM(D457:D460)</f>
        <v>0.9269229690698523</v>
      </c>
      <c r="H457" s="170"/>
    </row>
    <row r="458" spans="1:8" s="4" customFormat="1" ht="12.75">
      <c r="A458" s="156"/>
      <c r="B458" s="159"/>
      <c r="C458" s="18" t="s">
        <v>13</v>
      </c>
      <c r="D458" s="19">
        <v>952.13</v>
      </c>
      <c r="E458" s="19">
        <v>882.55</v>
      </c>
      <c r="F458" s="19">
        <v>882.55</v>
      </c>
      <c r="G458" s="162"/>
      <c r="H458" s="171"/>
    </row>
    <row r="459" spans="1:8" s="4" customFormat="1" ht="12.75">
      <c r="A459" s="156"/>
      <c r="B459" s="159"/>
      <c r="C459" s="18" t="s">
        <v>14</v>
      </c>
      <c r="D459" s="19">
        <v>117.7</v>
      </c>
      <c r="E459" s="19">
        <v>109.1</v>
      </c>
      <c r="F459" s="19">
        <v>109.1</v>
      </c>
      <c r="G459" s="162"/>
      <c r="H459" s="171"/>
    </row>
    <row r="460" spans="1:8" s="4" customFormat="1" ht="27.75" customHeight="1" thickBot="1">
      <c r="A460" s="157"/>
      <c r="B460" s="160"/>
      <c r="C460" s="20" t="s">
        <v>15</v>
      </c>
      <c r="D460" s="21">
        <v>0</v>
      </c>
      <c r="E460" s="21">
        <v>0</v>
      </c>
      <c r="F460" s="21">
        <v>0</v>
      </c>
      <c r="G460" s="163"/>
      <c r="H460" s="172"/>
    </row>
    <row r="461" spans="1:8" s="4" customFormat="1" ht="12.75">
      <c r="A461" s="178" t="s">
        <v>32</v>
      </c>
      <c r="B461" s="181" t="s">
        <v>264</v>
      </c>
      <c r="C461" s="35" t="s">
        <v>12</v>
      </c>
      <c r="D461" s="36">
        <f aca="true" t="shared" si="28" ref="D461:F463">D465+D469+D473+D477</f>
        <v>0</v>
      </c>
      <c r="E461" s="36">
        <f t="shared" si="28"/>
        <v>0</v>
      </c>
      <c r="F461" s="36">
        <f t="shared" si="28"/>
        <v>0</v>
      </c>
      <c r="G461" s="164">
        <f>SUM(F461:F464)/SUM(D461:D464)</f>
        <v>0.7120466166298637</v>
      </c>
      <c r="H461" s="167"/>
    </row>
    <row r="462" spans="1:8" s="4" customFormat="1" ht="12.75">
      <c r="A462" s="179"/>
      <c r="B462" s="182"/>
      <c r="C462" s="37" t="s">
        <v>13</v>
      </c>
      <c r="D462" s="38">
        <f t="shared" si="28"/>
        <v>870</v>
      </c>
      <c r="E462" s="38">
        <f t="shared" si="28"/>
        <v>152.84</v>
      </c>
      <c r="F462" s="38">
        <f t="shared" si="28"/>
        <v>152.84</v>
      </c>
      <c r="G462" s="165"/>
      <c r="H462" s="168"/>
    </row>
    <row r="463" spans="1:8" s="4" customFormat="1" ht="12.75">
      <c r="A463" s="179"/>
      <c r="B463" s="182"/>
      <c r="C463" s="37" t="s">
        <v>14</v>
      </c>
      <c r="D463" s="38">
        <f t="shared" si="28"/>
        <v>41264.32000000001</v>
      </c>
      <c r="E463" s="38">
        <f t="shared" si="28"/>
        <v>29848.760000000002</v>
      </c>
      <c r="F463" s="38">
        <f t="shared" si="28"/>
        <v>29848.760000000002</v>
      </c>
      <c r="G463" s="165"/>
      <c r="H463" s="168"/>
    </row>
    <row r="464" spans="1:8" s="4" customFormat="1" ht="27.75" customHeight="1" thickBot="1">
      <c r="A464" s="180"/>
      <c r="B464" s="183"/>
      <c r="C464" s="39" t="s">
        <v>15</v>
      </c>
      <c r="D464" s="40">
        <f>D468+D472+D476</f>
        <v>0</v>
      </c>
      <c r="E464" s="40">
        <f>E468+E472+E476</f>
        <v>0</v>
      </c>
      <c r="F464" s="40">
        <f>F468+F472+F476</f>
        <v>0</v>
      </c>
      <c r="G464" s="166"/>
      <c r="H464" s="169"/>
    </row>
    <row r="465" spans="1:8" s="5" customFormat="1" ht="12.75">
      <c r="A465" s="219" t="s">
        <v>33</v>
      </c>
      <c r="B465" s="158" t="s">
        <v>175</v>
      </c>
      <c r="C465" s="16" t="s">
        <v>12</v>
      </c>
      <c r="D465" s="17">
        <f aca="true" t="shared" si="29" ref="D465:F466">D469</f>
        <v>0</v>
      </c>
      <c r="E465" s="17">
        <f t="shared" si="29"/>
        <v>0</v>
      </c>
      <c r="F465" s="17">
        <f t="shared" si="29"/>
        <v>0</v>
      </c>
      <c r="G465" s="161">
        <f>SUM(F465:F468)/SUM(D465:D468)</f>
        <v>0.7346423514016756</v>
      </c>
      <c r="H465" s="222"/>
    </row>
    <row r="466" spans="1:8" s="5" customFormat="1" ht="12.75">
      <c r="A466" s="220"/>
      <c r="B466" s="159"/>
      <c r="C466" s="18" t="s">
        <v>13</v>
      </c>
      <c r="D466" s="19">
        <f t="shared" si="29"/>
        <v>0</v>
      </c>
      <c r="E466" s="19">
        <f t="shared" si="29"/>
        <v>0</v>
      </c>
      <c r="F466" s="19">
        <f t="shared" si="29"/>
        <v>0</v>
      </c>
      <c r="G466" s="162"/>
      <c r="H466" s="223"/>
    </row>
    <row r="467" spans="1:8" s="5" customFormat="1" ht="17.25" customHeight="1">
      <c r="A467" s="220"/>
      <c r="B467" s="159"/>
      <c r="C467" s="18" t="s">
        <v>14</v>
      </c>
      <c r="D467" s="19">
        <v>37674.55</v>
      </c>
      <c r="E467" s="19">
        <v>27677.32</v>
      </c>
      <c r="F467" s="19">
        <v>27677.32</v>
      </c>
      <c r="G467" s="162"/>
      <c r="H467" s="223"/>
    </row>
    <row r="468" spans="1:8" s="5" customFormat="1" ht="12.75" customHeight="1" thickBot="1">
      <c r="A468" s="221"/>
      <c r="B468" s="160"/>
      <c r="C468" s="20" t="s">
        <v>15</v>
      </c>
      <c r="D468" s="21">
        <f>D472</f>
        <v>0</v>
      </c>
      <c r="E468" s="21">
        <f>E472</f>
        <v>0</v>
      </c>
      <c r="F468" s="21">
        <f>F472</f>
        <v>0</v>
      </c>
      <c r="G468" s="163"/>
      <c r="H468" s="224"/>
    </row>
    <row r="469" spans="1:8" s="5" customFormat="1" ht="12.75">
      <c r="A469" s="155" t="s">
        <v>34</v>
      </c>
      <c r="B469" s="158" t="s">
        <v>176</v>
      </c>
      <c r="C469" s="16" t="s">
        <v>12</v>
      </c>
      <c r="D469" s="17">
        <v>0</v>
      </c>
      <c r="E469" s="17">
        <v>0</v>
      </c>
      <c r="F469" s="17">
        <v>0</v>
      </c>
      <c r="G469" s="161">
        <f>SUM(F469:F472)/SUM(D469:D472)</f>
        <v>1</v>
      </c>
      <c r="H469" s="170"/>
    </row>
    <row r="470" spans="1:8" s="5" customFormat="1" ht="12.75">
      <c r="A470" s="156"/>
      <c r="B470" s="159"/>
      <c r="C470" s="18" t="s">
        <v>13</v>
      </c>
      <c r="D470" s="19">
        <v>0</v>
      </c>
      <c r="E470" s="19">
        <v>0</v>
      </c>
      <c r="F470" s="19">
        <v>0</v>
      </c>
      <c r="G470" s="162"/>
      <c r="H470" s="171"/>
    </row>
    <row r="471" spans="1:8" s="5" customFormat="1" ht="22.5" customHeight="1">
      <c r="A471" s="156"/>
      <c r="B471" s="159"/>
      <c r="C471" s="18" t="s">
        <v>14</v>
      </c>
      <c r="D471" s="19">
        <v>31.5</v>
      </c>
      <c r="E471" s="19">
        <v>31.5</v>
      </c>
      <c r="F471" s="19">
        <v>31.5</v>
      </c>
      <c r="G471" s="162"/>
      <c r="H471" s="171"/>
    </row>
    <row r="472" spans="1:8" s="5" customFormat="1" ht="13.5" customHeight="1" thickBot="1">
      <c r="A472" s="157"/>
      <c r="B472" s="160"/>
      <c r="C472" s="20" t="s">
        <v>15</v>
      </c>
      <c r="D472" s="21">
        <v>0</v>
      </c>
      <c r="E472" s="21">
        <v>0</v>
      </c>
      <c r="F472" s="21">
        <v>0</v>
      </c>
      <c r="G472" s="163"/>
      <c r="H472" s="172"/>
    </row>
    <row r="473" spans="1:8" s="5" customFormat="1" ht="15.75" customHeight="1">
      <c r="A473" s="155" t="s">
        <v>41</v>
      </c>
      <c r="B473" s="158" t="s">
        <v>265</v>
      </c>
      <c r="C473" s="16" t="s">
        <v>12</v>
      </c>
      <c r="D473" s="17">
        <v>0</v>
      </c>
      <c r="E473" s="17">
        <v>0</v>
      </c>
      <c r="F473" s="17">
        <v>0</v>
      </c>
      <c r="G473" s="161">
        <f>SUM(F473:F476)/SUM(D473:D476)</f>
        <v>0.6069500751605703</v>
      </c>
      <c r="H473" s="170"/>
    </row>
    <row r="474" spans="1:8" s="5" customFormat="1" ht="21" customHeight="1">
      <c r="A474" s="156"/>
      <c r="B474" s="159"/>
      <c r="C474" s="18" t="s">
        <v>13</v>
      </c>
      <c r="D474" s="19">
        <v>0</v>
      </c>
      <c r="E474" s="19">
        <v>0</v>
      </c>
      <c r="F474" s="19">
        <v>0</v>
      </c>
      <c r="G474" s="162"/>
      <c r="H474" s="171"/>
    </row>
    <row r="475" spans="1:8" s="5" customFormat="1" ht="17.25" customHeight="1">
      <c r="A475" s="156"/>
      <c r="B475" s="159"/>
      <c r="C475" s="18" t="s">
        <v>14</v>
      </c>
      <c r="D475" s="19">
        <v>3512.48</v>
      </c>
      <c r="E475" s="19">
        <v>2131.9</v>
      </c>
      <c r="F475" s="19">
        <v>2131.9</v>
      </c>
      <c r="G475" s="162"/>
      <c r="H475" s="171"/>
    </row>
    <row r="476" spans="1:8" s="5" customFormat="1" ht="12.75" customHeight="1" thickBot="1">
      <c r="A476" s="157"/>
      <c r="B476" s="160"/>
      <c r="C476" s="20" t="s">
        <v>15</v>
      </c>
      <c r="D476" s="21">
        <v>0</v>
      </c>
      <c r="E476" s="21">
        <v>0</v>
      </c>
      <c r="F476" s="21">
        <v>0</v>
      </c>
      <c r="G476" s="163"/>
      <c r="H476" s="172"/>
    </row>
    <row r="477" spans="1:8" s="5" customFormat="1" ht="15.75" customHeight="1">
      <c r="A477" s="155" t="s">
        <v>35</v>
      </c>
      <c r="B477" s="158" t="s">
        <v>266</v>
      </c>
      <c r="C477" s="16" t="s">
        <v>12</v>
      </c>
      <c r="D477" s="17">
        <v>0</v>
      </c>
      <c r="E477" s="17">
        <v>0</v>
      </c>
      <c r="F477" s="17">
        <v>0</v>
      </c>
      <c r="G477" s="161">
        <f>SUM(F477:F480)/SUM(D477:D480)</f>
        <v>0.17567346225663089</v>
      </c>
      <c r="H477" s="170"/>
    </row>
    <row r="478" spans="1:8" s="5" customFormat="1" ht="21" customHeight="1">
      <c r="A478" s="156"/>
      <c r="B478" s="159"/>
      <c r="C478" s="18" t="s">
        <v>13</v>
      </c>
      <c r="D478" s="19">
        <v>870</v>
      </c>
      <c r="E478" s="19">
        <v>152.84</v>
      </c>
      <c r="F478" s="19">
        <v>152.84</v>
      </c>
      <c r="G478" s="162"/>
      <c r="H478" s="171"/>
    </row>
    <row r="479" spans="1:8" s="5" customFormat="1" ht="17.25" customHeight="1">
      <c r="A479" s="156"/>
      <c r="B479" s="159"/>
      <c r="C479" s="18" t="s">
        <v>14</v>
      </c>
      <c r="D479" s="19">
        <v>45.79</v>
      </c>
      <c r="E479" s="19">
        <v>8.04</v>
      </c>
      <c r="F479" s="19">
        <v>8.04</v>
      </c>
      <c r="G479" s="162"/>
      <c r="H479" s="171"/>
    </row>
    <row r="480" spans="1:8" s="5" customFormat="1" ht="12.75" customHeight="1" thickBot="1">
      <c r="A480" s="157"/>
      <c r="B480" s="160"/>
      <c r="C480" s="20" t="s">
        <v>15</v>
      </c>
      <c r="D480" s="21">
        <v>0</v>
      </c>
      <c r="E480" s="21">
        <v>0</v>
      </c>
      <c r="F480" s="21">
        <v>0</v>
      </c>
      <c r="G480" s="163"/>
      <c r="H480" s="172"/>
    </row>
    <row r="481" spans="1:8" ht="12.75">
      <c r="A481" s="231" t="s">
        <v>230</v>
      </c>
      <c r="B481" s="152" t="s">
        <v>18</v>
      </c>
      <c r="C481" s="96" t="s">
        <v>12</v>
      </c>
      <c r="D481" s="97">
        <f>D405+D417+D457</f>
        <v>0</v>
      </c>
      <c r="E481" s="97">
        <f>E405+E417+E457</f>
        <v>0</v>
      </c>
      <c r="F481" s="97">
        <f>F405+F417+F457</f>
        <v>0</v>
      </c>
      <c r="G481" s="143">
        <f>SUM(F481:F484)/SUM(D481:D484)</f>
        <v>0.6864365120500059</v>
      </c>
      <c r="H481" s="237"/>
    </row>
    <row r="482" spans="1:8" ht="12.75">
      <c r="A482" s="232"/>
      <c r="B482" s="153"/>
      <c r="C482" s="98" t="s">
        <v>13</v>
      </c>
      <c r="D482" s="95">
        <f aca="true" t="shared" si="30" ref="D482:F483">D406+D418+D462</f>
        <v>12884.63</v>
      </c>
      <c r="E482" s="95">
        <f t="shared" si="30"/>
        <v>9417.349999999999</v>
      </c>
      <c r="F482" s="95">
        <f t="shared" si="30"/>
        <v>9417.349999999999</v>
      </c>
      <c r="G482" s="144"/>
      <c r="H482" s="238"/>
    </row>
    <row r="483" spans="1:8" ht="12.75">
      <c r="A483" s="232"/>
      <c r="B483" s="153"/>
      <c r="C483" s="98" t="s">
        <v>14</v>
      </c>
      <c r="D483" s="95">
        <f t="shared" si="30"/>
        <v>105367.18000000001</v>
      </c>
      <c r="E483" s="95">
        <f t="shared" si="30"/>
        <v>71755.01000000001</v>
      </c>
      <c r="F483" s="95">
        <f t="shared" si="30"/>
        <v>71755.01000000001</v>
      </c>
      <c r="G483" s="144"/>
      <c r="H483" s="238"/>
    </row>
    <row r="484" spans="1:8" ht="12.75">
      <c r="A484" s="232"/>
      <c r="B484" s="153"/>
      <c r="C484" s="98" t="s">
        <v>15</v>
      </c>
      <c r="D484" s="95">
        <f>D408+D420+D460</f>
        <v>0</v>
      </c>
      <c r="E484" s="95">
        <f>E408+E420+E460</f>
        <v>0</v>
      </c>
      <c r="F484" s="95">
        <f>F408+F420+F460</f>
        <v>0</v>
      </c>
      <c r="G484" s="144"/>
      <c r="H484" s="238"/>
    </row>
    <row r="485" spans="1:8" ht="13.5" thickBot="1">
      <c r="A485" s="233"/>
      <c r="B485" s="154"/>
      <c r="C485" s="128" t="s">
        <v>53</v>
      </c>
      <c r="D485" s="109">
        <f>SUM(D481:D484)</f>
        <v>118251.81000000001</v>
      </c>
      <c r="E485" s="109">
        <f>SUM(E481:E484)</f>
        <v>81172.36000000002</v>
      </c>
      <c r="F485" s="109">
        <f>SUM(F481:F484)</f>
        <v>81172.36000000002</v>
      </c>
      <c r="G485" s="145"/>
      <c r="H485" s="239"/>
    </row>
    <row r="486" spans="1:8" ht="44.25" customHeight="1">
      <c r="A486" s="84" t="s">
        <v>1</v>
      </c>
      <c r="B486" s="85"/>
      <c r="C486" s="217" t="s">
        <v>247</v>
      </c>
      <c r="D486" s="217"/>
      <c r="E486" s="217"/>
      <c r="F486" s="217"/>
      <c r="G486" s="217"/>
      <c r="H486" s="218"/>
    </row>
    <row r="487" spans="1:8" ht="15">
      <c r="A487" s="86" t="s">
        <v>2</v>
      </c>
      <c r="B487" s="28"/>
      <c r="C487" s="87" t="s">
        <v>281</v>
      </c>
      <c r="D487" s="29"/>
      <c r="E487" s="29"/>
      <c r="F487" s="29"/>
      <c r="G487" s="30"/>
      <c r="H487" s="31"/>
    </row>
    <row r="488" spans="1:9" ht="18" customHeight="1" thickBot="1">
      <c r="A488" s="88" t="s">
        <v>3</v>
      </c>
      <c r="B488" s="32"/>
      <c r="C488" s="112" t="s">
        <v>51</v>
      </c>
      <c r="D488" s="113"/>
      <c r="E488" s="113"/>
      <c r="F488" s="33"/>
      <c r="G488" s="34"/>
      <c r="H488" s="90"/>
      <c r="I488" s="8"/>
    </row>
    <row r="489" spans="1:8" ht="102.75" thickBot="1">
      <c r="A489" s="14" t="s">
        <v>4</v>
      </c>
      <c r="B489" s="91" t="s">
        <v>5</v>
      </c>
      <c r="C489" s="91" t="s">
        <v>6</v>
      </c>
      <c r="D489" s="15" t="s">
        <v>7</v>
      </c>
      <c r="E489" s="15" t="s">
        <v>8</v>
      </c>
      <c r="F489" s="15" t="s">
        <v>9</v>
      </c>
      <c r="G489" s="91" t="s">
        <v>10</v>
      </c>
      <c r="H489" s="92" t="s">
        <v>11</v>
      </c>
    </row>
    <row r="490" spans="1:8" s="4" customFormat="1" ht="12.75">
      <c r="A490" s="178">
        <v>1</v>
      </c>
      <c r="B490" s="181" t="s">
        <v>182</v>
      </c>
      <c r="C490" s="35" t="s">
        <v>12</v>
      </c>
      <c r="D490" s="36">
        <f aca="true" t="shared" si="31" ref="D490:F493">D494</f>
        <v>0</v>
      </c>
      <c r="E490" s="36">
        <f t="shared" si="31"/>
        <v>0</v>
      </c>
      <c r="F490" s="36">
        <f t="shared" si="31"/>
        <v>0</v>
      </c>
      <c r="G490" s="164">
        <f>SUM(F490:F493)/SUM(D490:D493)</f>
        <v>0.8450170519136037</v>
      </c>
      <c r="H490" s="167"/>
    </row>
    <row r="491" spans="1:8" s="4" customFormat="1" ht="12.75">
      <c r="A491" s="179"/>
      <c r="B491" s="182"/>
      <c r="C491" s="37" t="s">
        <v>13</v>
      </c>
      <c r="D491" s="38">
        <f aca="true" t="shared" si="32" ref="D491:F492">D495+D499</f>
        <v>0</v>
      </c>
      <c r="E491" s="38">
        <f t="shared" si="32"/>
        <v>0</v>
      </c>
      <c r="F491" s="38">
        <f t="shared" si="32"/>
        <v>0</v>
      </c>
      <c r="G491" s="165"/>
      <c r="H491" s="168"/>
    </row>
    <row r="492" spans="1:8" s="4" customFormat="1" ht="72.75" customHeight="1" thickBot="1">
      <c r="A492" s="179"/>
      <c r="B492" s="182"/>
      <c r="C492" s="37" t="s">
        <v>14</v>
      </c>
      <c r="D492" s="38">
        <f t="shared" si="32"/>
        <v>2902.9</v>
      </c>
      <c r="E492" s="38">
        <f t="shared" si="32"/>
        <v>2453</v>
      </c>
      <c r="F492" s="38">
        <f t="shared" si="32"/>
        <v>2453</v>
      </c>
      <c r="G492" s="165"/>
      <c r="H492" s="168"/>
    </row>
    <row r="493" spans="1:8" s="4" customFormat="1" ht="27.75" customHeight="1" hidden="1" thickBot="1">
      <c r="A493" s="180"/>
      <c r="B493" s="183"/>
      <c r="C493" s="39" t="s">
        <v>15</v>
      </c>
      <c r="D493" s="40">
        <f t="shared" si="31"/>
        <v>0</v>
      </c>
      <c r="E493" s="40">
        <f t="shared" si="31"/>
        <v>0</v>
      </c>
      <c r="F493" s="40">
        <f t="shared" si="31"/>
        <v>0</v>
      </c>
      <c r="G493" s="166"/>
      <c r="H493" s="169"/>
    </row>
    <row r="494" spans="1:8" s="5" customFormat="1" ht="12.75">
      <c r="A494" s="155" t="s">
        <v>16</v>
      </c>
      <c r="B494" s="158" t="s">
        <v>159</v>
      </c>
      <c r="C494" s="16" t="s">
        <v>12</v>
      </c>
      <c r="D494" s="17">
        <v>0</v>
      </c>
      <c r="E494" s="17">
        <v>0</v>
      </c>
      <c r="F494" s="17">
        <v>0</v>
      </c>
      <c r="G494" s="173">
        <f>SUM(F494:F497)/SUM(D494:D497)</f>
        <v>0.15102974828375285</v>
      </c>
      <c r="H494" s="170"/>
    </row>
    <row r="495" spans="1:8" s="5" customFormat="1" ht="12.75">
      <c r="A495" s="156"/>
      <c r="B495" s="159"/>
      <c r="C495" s="18" t="s">
        <v>13</v>
      </c>
      <c r="D495" s="19">
        <v>0</v>
      </c>
      <c r="E495" s="19">
        <v>0</v>
      </c>
      <c r="F495" s="19">
        <v>0</v>
      </c>
      <c r="G495" s="174"/>
      <c r="H495" s="171"/>
    </row>
    <row r="496" spans="1:8" s="5" customFormat="1" ht="24" customHeight="1">
      <c r="A496" s="156"/>
      <c r="B496" s="159"/>
      <c r="C496" s="18" t="s">
        <v>14</v>
      </c>
      <c r="D496" s="19">
        <v>393.3</v>
      </c>
      <c r="E496" s="19">
        <v>59.4</v>
      </c>
      <c r="F496" s="19">
        <v>59.4</v>
      </c>
      <c r="G496" s="174"/>
      <c r="H496" s="171"/>
    </row>
    <row r="497" spans="1:8" s="5" customFormat="1" ht="33" customHeight="1" thickBot="1">
      <c r="A497" s="157"/>
      <c r="B497" s="160"/>
      <c r="C497" s="20" t="s">
        <v>15</v>
      </c>
      <c r="D497" s="21">
        <v>0</v>
      </c>
      <c r="E497" s="21">
        <v>0</v>
      </c>
      <c r="F497" s="21">
        <v>0</v>
      </c>
      <c r="G497" s="175"/>
      <c r="H497" s="172"/>
    </row>
    <row r="498" spans="1:8" s="4" customFormat="1" ht="12.75" customHeight="1">
      <c r="A498" s="155" t="s">
        <v>17</v>
      </c>
      <c r="B498" s="158" t="s">
        <v>160</v>
      </c>
      <c r="C498" s="16" t="s">
        <v>12</v>
      </c>
      <c r="D498" s="17">
        <v>0</v>
      </c>
      <c r="E498" s="17">
        <v>0</v>
      </c>
      <c r="F498" s="17">
        <v>0</v>
      </c>
      <c r="G498" s="161">
        <f>SUM(F498:F501)/SUM(D498:D501)</f>
        <v>0.9537774944214218</v>
      </c>
      <c r="H498" s="170"/>
    </row>
    <row r="499" spans="1:8" s="4" customFormat="1" ht="12.75">
      <c r="A499" s="156"/>
      <c r="B499" s="159"/>
      <c r="C499" s="18" t="s">
        <v>13</v>
      </c>
      <c r="D499" s="19">
        <v>0</v>
      </c>
      <c r="E499" s="19">
        <v>0</v>
      </c>
      <c r="F499" s="19">
        <v>0</v>
      </c>
      <c r="G499" s="162"/>
      <c r="H499" s="171"/>
    </row>
    <row r="500" spans="1:8" s="4" customFormat="1" ht="12.75">
      <c r="A500" s="156"/>
      <c r="B500" s="159"/>
      <c r="C500" s="18" t="s">
        <v>14</v>
      </c>
      <c r="D500" s="19">
        <v>2509.6</v>
      </c>
      <c r="E500" s="19">
        <v>2393.6</v>
      </c>
      <c r="F500" s="19">
        <v>2393.6</v>
      </c>
      <c r="G500" s="162"/>
      <c r="H500" s="171"/>
    </row>
    <row r="501" spans="1:8" s="4" customFormat="1" ht="63.75" customHeight="1" thickBot="1">
      <c r="A501" s="157"/>
      <c r="B501" s="160"/>
      <c r="C501" s="20" t="s">
        <v>15</v>
      </c>
      <c r="D501" s="21">
        <v>0</v>
      </c>
      <c r="E501" s="21">
        <v>0</v>
      </c>
      <c r="F501" s="21">
        <v>0</v>
      </c>
      <c r="G501" s="163"/>
      <c r="H501" s="172"/>
    </row>
    <row r="502" spans="1:8" s="4" customFormat="1" ht="12.75" customHeight="1">
      <c r="A502" s="178" t="s">
        <v>19</v>
      </c>
      <c r="B502" s="181" t="s">
        <v>161</v>
      </c>
      <c r="C502" s="35" t="s">
        <v>12</v>
      </c>
      <c r="D502" s="36">
        <f aca="true" t="shared" si="33" ref="D502:F505">D510</f>
        <v>0</v>
      </c>
      <c r="E502" s="36">
        <f t="shared" si="33"/>
        <v>0</v>
      </c>
      <c r="F502" s="36">
        <f t="shared" si="33"/>
        <v>0</v>
      </c>
      <c r="G502" s="164">
        <f>SUM(F502:F505)/SUM(D502:D505)</f>
        <v>0.7048352870887328</v>
      </c>
      <c r="H502" s="167"/>
    </row>
    <row r="503" spans="1:8" s="4" customFormat="1" ht="12.75">
      <c r="A503" s="179"/>
      <c r="B503" s="182"/>
      <c r="C503" s="37" t="s">
        <v>13</v>
      </c>
      <c r="D503" s="38">
        <f t="shared" si="33"/>
        <v>0</v>
      </c>
      <c r="E503" s="38">
        <f t="shared" si="33"/>
        <v>0</v>
      </c>
      <c r="F503" s="38">
        <f t="shared" si="33"/>
        <v>0</v>
      </c>
      <c r="G503" s="165"/>
      <c r="H503" s="168"/>
    </row>
    <row r="504" spans="1:8" s="4" customFormat="1" ht="12.75">
      <c r="A504" s="179"/>
      <c r="B504" s="182"/>
      <c r="C504" s="37" t="s">
        <v>14</v>
      </c>
      <c r="D504" s="38">
        <f>D508+D512</f>
        <v>4853.9</v>
      </c>
      <c r="E504" s="38">
        <f>E508+E512</f>
        <v>3421.2</v>
      </c>
      <c r="F504" s="38">
        <f>F508+F512</f>
        <v>3421.2</v>
      </c>
      <c r="G504" s="165"/>
      <c r="H504" s="168"/>
    </row>
    <row r="505" spans="1:8" s="4" customFormat="1" ht="40.5" customHeight="1" thickBot="1">
      <c r="A505" s="180"/>
      <c r="B505" s="183"/>
      <c r="C505" s="39" t="s">
        <v>15</v>
      </c>
      <c r="D505" s="40">
        <f t="shared" si="33"/>
        <v>0</v>
      </c>
      <c r="E505" s="40">
        <f t="shared" si="33"/>
        <v>0</v>
      </c>
      <c r="F505" s="40">
        <f t="shared" si="33"/>
        <v>0</v>
      </c>
      <c r="G505" s="166"/>
      <c r="H505" s="169"/>
    </row>
    <row r="506" spans="1:8" ht="20.25" customHeight="1">
      <c r="A506" s="155" t="s">
        <v>20</v>
      </c>
      <c r="B506" s="158" t="s">
        <v>164</v>
      </c>
      <c r="C506" s="46" t="s">
        <v>12</v>
      </c>
      <c r="D506" s="47">
        <v>0</v>
      </c>
      <c r="E506" s="47">
        <v>0</v>
      </c>
      <c r="F506" s="47">
        <v>0</v>
      </c>
      <c r="G506" s="173">
        <f>SUM(F506:F509)/SUM(D506:D509)</f>
        <v>1</v>
      </c>
      <c r="H506" s="170"/>
    </row>
    <row r="507" spans="1:8" ht="16.5" customHeight="1">
      <c r="A507" s="156"/>
      <c r="B507" s="159"/>
      <c r="C507" s="18" t="s">
        <v>13</v>
      </c>
      <c r="D507" s="19">
        <v>0</v>
      </c>
      <c r="E507" s="19">
        <v>0</v>
      </c>
      <c r="F507" s="19">
        <v>0</v>
      </c>
      <c r="G507" s="174"/>
      <c r="H507" s="171"/>
    </row>
    <row r="508" spans="1:8" ht="15.75" customHeight="1">
      <c r="A508" s="156"/>
      <c r="B508" s="159"/>
      <c r="C508" s="18" t="s">
        <v>14</v>
      </c>
      <c r="D508" s="19">
        <v>35</v>
      </c>
      <c r="E508" s="19">
        <v>35</v>
      </c>
      <c r="F508" s="19">
        <v>35</v>
      </c>
      <c r="G508" s="174"/>
      <c r="H508" s="171"/>
    </row>
    <row r="509" spans="1:8" ht="21.75" customHeight="1" thickBot="1">
      <c r="A509" s="157"/>
      <c r="B509" s="160"/>
      <c r="C509" s="20" t="s">
        <v>15</v>
      </c>
      <c r="D509" s="21">
        <v>0</v>
      </c>
      <c r="E509" s="21">
        <v>0</v>
      </c>
      <c r="F509" s="21">
        <v>0</v>
      </c>
      <c r="G509" s="175"/>
      <c r="H509" s="172"/>
    </row>
    <row r="510" spans="1:8" ht="20.25" customHeight="1">
      <c r="A510" s="155" t="s">
        <v>21</v>
      </c>
      <c r="B510" s="158" t="s">
        <v>162</v>
      </c>
      <c r="C510" s="46" t="s">
        <v>12</v>
      </c>
      <c r="D510" s="47">
        <v>0</v>
      </c>
      <c r="E510" s="47">
        <v>0</v>
      </c>
      <c r="F510" s="47">
        <v>0</v>
      </c>
      <c r="G510" s="173">
        <f>SUM(F510:F513)/SUM(D510:D513)</f>
        <v>0.702691485608749</v>
      </c>
      <c r="H510" s="170"/>
    </row>
    <row r="511" spans="1:8" ht="16.5" customHeight="1">
      <c r="A511" s="156"/>
      <c r="B511" s="159"/>
      <c r="C511" s="18" t="s">
        <v>13</v>
      </c>
      <c r="D511" s="19">
        <v>0</v>
      </c>
      <c r="E511" s="19">
        <v>0</v>
      </c>
      <c r="F511" s="19">
        <v>0</v>
      </c>
      <c r="G511" s="174"/>
      <c r="H511" s="171"/>
    </row>
    <row r="512" spans="1:8" ht="15.75" customHeight="1">
      <c r="A512" s="156"/>
      <c r="B512" s="159"/>
      <c r="C512" s="18" t="s">
        <v>14</v>
      </c>
      <c r="D512" s="19">
        <v>4818.9</v>
      </c>
      <c r="E512" s="19">
        <v>3386.2</v>
      </c>
      <c r="F512" s="19">
        <v>3386.2</v>
      </c>
      <c r="G512" s="174"/>
      <c r="H512" s="171"/>
    </row>
    <row r="513" spans="1:8" ht="21.75" customHeight="1" thickBot="1">
      <c r="A513" s="157"/>
      <c r="B513" s="160"/>
      <c r="C513" s="20" t="s">
        <v>15</v>
      </c>
      <c r="D513" s="21">
        <v>0</v>
      </c>
      <c r="E513" s="21">
        <v>0</v>
      </c>
      <c r="F513" s="21">
        <v>0</v>
      </c>
      <c r="G513" s="175"/>
      <c r="H513" s="172"/>
    </row>
    <row r="514" spans="1:8" s="4" customFormat="1" ht="12.75" customHeight="1">
      <c r="A514" s="178" t="s">
        <v>22</v>
      </c>
      <c r="B514" s="181" t="s">
        <v>248</v>
      </c>
      <c r="C514" s="35" t="s">
        <v>12</v>
      </c>
      <c r="D514" s="36">
        <f aca="true" t="shared" si="34" ref="D514:F517">D518</f>
        <v>0</v>
      </c>
      <c r="E514" s="36">
        <f t="shared" si="34"/>
        <v>0</v>
      </c>
      <c r="F514" s="36">
        <f t="shared" si="34"/>
        <v>0</v>
      </c>
      <c r="G514" s="164">
        <f>SUM(F514:F517)/SUM(D514:D517)</f>
        <v>0.6246482836240855</v>
      </c>
      <c r="H514" s="167"/>
    </row>
    <row r="515" spans="1:8" s="4" customFormat="1" ht="12.75">
      <c r="A515" s="179"/>
      <c r="B515" s="182"/>
      <c r="C515" s="37" t="s">
        <v>13</v>
      </c>
      <c r="D515" s="38">
        <f aca="true" t="shared" si="35" ref="D515:F516">D519+D523</f>
        <v>0</v>
      </c>
      <c r="E515" s="38">
        <f t="shared" si="35"/>
        <v>0</v>
      </c>
      <c r="F515" s="38">
        <f t="shared" si="35"/>
        <v>0</v>
      </c>
      <c r="G515" s="165"/>
      <c r="H515" s="168"/>
    </row>
    <row r="516" spans="1:8" s="4" customFormat="1" ht="12.75">
      <c r="A516" s="179"/>
      <c r="B516" s="182"/>
      <c r="C516" s="37" t="s">
        <v>14</v>
      </c>
      <c r="D516" s="38">
        <f t="shared" si="35"/>
        <v>710.8</v>
      </c>
      <c r="E516" s="38">
        <f t="shared" si="35"/>
        <v>444</v>
      </c>
      <c r="F516" s="38">
        <f t="shared" si="35"/>
        <v>444</v>
      </c>
      <c r="G516" s="165"/>
      <c r="H516" s="168"/>
    </row>
    <row r="517" spans="1:8" s="4" customFormat="1" ht="40.5" customHeight="1" thickBot="1">
      <c r="A517" s="180"/>
      <c r="B517" s="183"/>
      <c r="C517" s="39" t="s">
        <v>15</v>
      </c>
      <c r="D517" s="40">
        <f t="shared" si="34"/>
        <v>0</v>
      </c>
      <c r="E517" s="40">
        <f t="shared" si="34"/>
        <v>0</v>
      </c>
      <c r="F517" s="40">
        <f t="shared" si="34"/>
        <v>0</v>
      </c>
      <c r="G517" s="166"/>
      <c r="H517" s="169"/>
    </row>
    <row r="518" spans="1:8" ht="20.25" customHeight="1">
      <c r="A518" s="155" t="s">
        <v>23</v>
      </c>
      <c r="B518" s="158" t="s">
        <v>249</v>
      </c>
      <c r="C518" s="46" t="s">
        <v>12</v>
      </c>
      <c r="D518" s="47">
        <v>0</v>
      </c>
      <c r="E518" s="47">
        <v>0</v>
      </c>
      <c r="F518" s="47">
        <v>0</v>
      </c>
      <c r="G518" s="173">
        <f>SUM(F518:F521)/SUM(D518:D521)</f>
        <v>0.590032154340836</v>
      </c>
      <c r="H518" s="170"/>
    </row>
    <row r="519" spans="1:8" ht="17.25" customHeight="1">
      <c r="A519" s="156"/>
      <c r="B519" s="159"/>
      <c r="C519" s="18" t="s">
        <v>13</v>
      </c>
      <c r="D519" s="19">
        <v>0</v>
      </c>
      <c r="E519" s="19">
        <v>0</v>
      </c>
      <c r="F519" s="19">
        <v>0</v>
      </c>
      <c r="G519" s="174"/>
      <c r="H519" s="171"/>
    </row>
    <row r="520" spans="1:8" ht="18.75" customHeight="1">
      <c r="A520" s="156"/>
      <c r="B520" s="159"/>
      <c r="C520" s="18" t="s">
        <v>14</v>
      </c>
      <c r="D520" s="19">
        <v>124.4</v>
      </c>
      <c r="E520" s="19">
        <v>73.4</v>
      </c>
      <c r="F520" s="19">
        <v>73.4</v>
      </c>
      <c r="G520" s="174"/>
      <c r="H520" s="171"/>
    </row>
    <row r="521" spans="1:8" ht="22.5" customHeight="1" thickBot="1">
      <c r="A521" s="157"/>
      <c r="B521" s="160"/>
      <c r="C521" s="20" t="s">
        <v>15</v>
      </c>
      <c r="D521" s="21">
        <v>0</v>
      </c>
      <c r="E521" s="21">
        <v>0</v>
      </c>
      <c r="F521" s="21">
        <v>0</v>
      </c>
      <c r="G521" s="175"/>
      <c r="H521" s="172"/>
    </row>
    <row r="522" spans="1:8" s="4" customFormat="1" ht="12.75" customHeight="1">
      <c r="A522" s="155" t="s">
        <v>24</v>
      </c>
      <c r="B522" s="158" t="s">
        <v>250</v>
      </c>
      <c r="C522" s="16" t="s">
        <v>12</v>
      </c>
      <c r="D522" s="17">
        <v>0</v>
      </c>
      <c r="E522" s="17">
        <v>0</v>
      </c>
      <c r="F522" s="17">
        <v>0</v>
      </c>
      <c r="G522" s="161">
        <f>SUM(F522:F525)/SUM(D522:D525)</f>
        <v>0.6319918144611187</v>
      </c>
      <c r="H522" s="170"/>
    </row>
    <row r="523" spans="1:8" s="4" customFormat="1" ht="12.75">
      <c r="A523" s="156"/>
      <c r="B523" s="159"/>
      <c r="C523" s="18" t="s">
        <v>13</v>
      </c>
      <c r="D523" s="19">
        <v>0</v>
      </c>
      <c r="E523" s="19">
        <v>0</v>
      </c>
      <c r="F523" s="19">
        <v>0</v>
      </c>
      <c r="G523" s="162"/>
      <c r="H523" s="171"/>
    </row>
    <row r="524" spans="1:8" s="4" customFormat="1" ht="12.75">
      <c r="A524" s="156"/>
      <c r="B524" s="159"/>
      <c r="C524" s="18" t="s">
        <v>14</v>
      </c>
      <c r="D524" s="19">
        <v>586.4</v>
      </c>
      <c r="E524" s="19">
        <v>370.6</v>
      </c>
      <c r="F524" s="19">
        <v>370.6</v>
      </c>
      <c r="G524" s="162"/>
      <c r="H524" s="171"/>
    </row>
    <row r="525" spans="1:8" s="4" customFormat="1" ht="19.5" customHeight="1" thickBot="1">
      <c r="A525" s="157"/>
      <c r="B525" s="160"/>
      <c r="C525" s="20" t="s">
        <v>15</v>
      </c>
      <c r="D525" s="21">
        <v>0</v>
      </c>
      <c r="E525" s="21">
        <v>0</v>
      </c>
      <c r="F525" s="21">
        <v>0</v>
      </c>
      <c r="G525" s="163"/>
      <c r="H525" s="172"/>
    </row>
    <row r="526" spans="1:8" s="4" customFormat="1" ht="12.75" customHeight="1">
      <c r="A526" s="178" t="s">
        <v>25</v>
      </c>
      <c r="B526" s="181" t="s">
        <v>163</v>
      </c>
      <c r="C526" s="35" t="s">
        <v>12</v>
      </c>
      <c r="D526" s="36">
        <v>0</v>
      </c>
      <c r="E526" s="36">
        <v>0</v>
      </c>
      <c r="F526" s="36">
        <v>0</v>
      </c>
      <c r="G526" s="164">
        <f>SUM(F526:F529)/SUM(D526:D529)</f>
        <v>0</v>
      </c>
      <c r="H526" s="167"/>
    </row>
    <row r="527" spans="1:8" s="4" customFormat="1" ht="12.75">
      <c r="A527" s="179"/>
      <c r="B527" s="182"/>
      <c r="C527" s="37" t="s">
        <v>13</v>
      </c>
      <c r="D527" s="38">
        <f aca="true" t="shared" si="36" ref="D527:F528">D531+D535</f>
        <v>3892.3</v>
      </c>
      <c r="E527" s="38">
        <f t="shared" si="36"/>
        <v>0</v>
      </c>
      <c r="F527" s="38">
        <f t="shared" si="36"/>
        <v>0</v>
      </c>
      <c r="G527" s="165"/>
      <c r="H527" s="168"/>
    </row>
    <row r="528" spans="1:8" s="4" customFormat="1" ht="12.75">
      <c r="A528" s="179"/>
      <c r="B528" s="182"/>
      <c r="C528" s="37" t="s">
        <v>14</v>
      </c>
      <c r="D528" s="38">
        <f t="shared" si="36"/>
        <v>947.5</v>
      </c>
      <c r="E528" s="38">
        <f t="shared" si="36"/>
        <v>0</v>
      </c>
      <c r="F528" s="38">
        <f t="shared" si="36"/>
        <v>0</v>
      </c>
      <c r="G528" s="165"/>
      <c r="H528" s="168"/>
    </row>
    <row r="529" spans="1:8" s="4" customFormat="1" ht="40.5" customHeight="1" thickBot="1">
      <c r="A529" s="180"/>
      <c r="B529" s="183"/>
      <c r="C529" s="39" t="s">
        <v>15</v>
      </c>
      <c r="D529" s="40">
        <f>D537</f>
        <v>0</v>
      </c>
      <c r="E529" s="40">
        <f>E537</f>
        <v>0</v>
      </c>
      <c r="F529" s="40">
        <f>F537</f>
        <v>0</v>
      </c>
      <c r="G529" s="166"/>
      <c r="H529" s="169"/>
    </row>
    <row r="530" spans="1:8" ht="20.25" customHeight="1">
      <c r="A530" s="219" t="s">
        <v>28</v>
      </c>
      <c r="B530" s="338" t="s">
        <v>164</v>
      </c>
      <c r="C530" s="119" t="s">
        <v>12</v>
      </c>
      <c r="D530" s="120">
        <v>0</v>
      </c>
      <c r="E530" s="120">
        <v>0</v>
      </c>
      <c r="F530" s="120">
        <v>0</v>
      </c>
      <c r="G530" s="173">
        <f>SUM(F530:F533)/SUM(D530:D533)</f>
        <v>0</v>
      </c>
      <c r="H530" s="222"/>
    </row>
    <row r="531" spans="1:8" ht="17.25" customHeight="1">
      <c r="A531" s="220"/>
      <c r="B531" s="339"/>
      <c r="C531" s="104" t="s">
        <v>13</v>
      </c>
      <c r="D531" s="93">
        <v>0</v>
      </c>
      <c r="E531" s="93">
        <v>0</v>
      </c>
      <c r="F531" s="93">
        <v>0</v>
      </c>
      <c r="G531" s="174"/>
      <c r="H531" s="223"/>
    </row>
    <row r="532" spans="1:8" ht="18.75" customHeight="1">
      <c r="A532" s="220"/>
      <c r="B532" s="339"/>
      <c r="C532" s="104" t="s">
        <v>14</v>
      </c>
      <c r="D532" s="93">
        <v>609</v>
      </c>
      <c r="E532" s="93">
        <v>0</v>
      </c>
      <c r="F532" s="93">
        <v>0</v>
      </c>
      <c r="G532" s="174"/>
      <c r="H532" s="223"/>
    </row>
    <row r="533" spans="1:8" ht="22.5" customHeight="1" thickBot="1">
      <c r="A533" s="221"/>
      <c r="B533" s="340"/>
      <c r="C533" s="105" t="s">
        <v>15</v>
      </c>
      <c r="D533" s="106">
        <v>0</v>
      </c>
      <c r="E533" s="106">
        <v>0</v>
      </c>
      <c r="F533" s="106">
        <v>0</v>
      </c>
      <c r="G533" s="175"/>
      <c r="H533" s="224"/>
    </row>
    <row r="534" spans="1:8" ht="20.25" customHeight="1">
      <c r="A534" s="219" t="s">
        <v>29</v>
      </c>
      <c r="B534" s="338" t="s">
        <v>164</v>
      </c>
      <c r="C534" s="119" t="s">
        <v>12</v>
      </c>
      <c r="D534" s="120">
        <v>0</v>
      </c>
      <c r="E534" s="120">
        <v>0</v>
      </c>
      <c r="F534" s="120">
        <v>0</v>
      </c>
      <c r="G534" s="173">
        <f>SUM(F534:F537)/SUM(D534:D537)</f>
        <v>0</v>
      </c>
      <c r="H534" s="222"/>
    </row>
    <row r="535" spans="1:8" ht="17.25" customHeight="1">
      <c r="A535" s="220"/>
      <c r="B535" s="339"/>
      <c r="C535" s="104" t="s">
        <v>13</v>
      </c>
      <c r="D535" s="93">
        <v>3892.3</v>
      </c>
      <c r="E535" s="93">
        <v>0</v>
      </c>
      <c r="F535" s="93">
        <v>0</v>
      </c>
      <c r="G535" s="174"/>
      <c r="H535" s="223"/>
    </row>
    <row r="536" spans="1:8" ht="18.75" customHeight="1">
      <c r="A536" s="220"/>
      <c r="B536" s="339"/>
      <c r="C536" s="104" t="s">
        <v>14</v>
      </c>
      <c r="D536" s="93">
        <v>338.5</v>
      </c>
      <c r="E536" s="93">
        <v>0</v>
      </c>
      <c r="F536" s="93">
        <v>0</v>
      </c>
      <c r="G536" s="174"/>
      <c r="H536" s="223"/>
    </row>
    <row r="537" spans="1:8" ht="22.5" customHeight="1" thickBot="1">
      <c r="A537" s="221"/>
      <c r="B537" s="340"/>
      <c r="C537" s="105" t="s">
        <v>15</v>
      </c>
      <c r="D537" s="106">
        <v>0</v>
      </c>
      <c r="E537" s="106">
        <v>0</v>
      </c>
      <c r="F537" s="106">
        <v>0</v>
      </c>
      <c r="G537" s="175"/>
      <c r="H537" s="224"/>
    </row>
    <row r="538" spans="1:8" ht="12.75">
      <c r="A538" s="231" t="s">
        <v>30</v>
      </c>
      <c r="B538" s="152" t="s">
        <v>18</v>
      </c>
      <c r="C538" s="96" t="s">
        <v>12</v>
      </c>
      <c r="D538" s="97">
        <f>D490+D502+D514</f>
        <v>0</v>
      </c>
      <c r="E538" s="97">
        <f>E490+E502+E514</f>
        <v>0</v>
      </c>
      <c r="F538" s="97">
        <f>F490+F502+F514</f>
        <v>0</v>
      </c>
      <c r="G538" s="143">
        <f>SUM(F538:F541)/SUM(D538:D541)</f>
        <v>0.4747884635616274</v>
      </c>
      <c r="H538" s="146"/>
    </row>
    <row r="539" spans="1:8" ht="12.75">
      <c r="A539" s="232"/>
      <c r="B539" s="153"/>
      <c r="C539" s="98" t="s">
        <v>13</v>
      </c>
      <c r="D539" s="95">
        <f aca="true" t="shared" si="37" ref="D539:F540">D491+D503+D515+D527</f>
        <v>3892.3</v>
      </c>
      <c r="E539" s="95">
        <f t="shared" si="37"/>
        <v>0</v>
      </c>
      <c r="F539" s="95">
        <f t="shared" si="37"/>
        <v>0</v>
      </c>
      <c r="G539" s="144"/>
      <c r="H539" s="147"/>
    </row>
    <row r="540" spans="1:8" ht="12.75">
      <c r="A540" s="232"/>
      <c r="B540" s="153"/>
      <c r="C540" s="98" t="s">
        <v>14</v>
      </c>
      <c r="D540" s="95">
        <f t="shared" si="37"/>
        <v>9415.099999999999</v>
      </c>
      <c r="E540" s="95">
        <f t="shared" si="37"/>
        <v>6318.2</v>
      </c>
      <c r="F540" s="95">
        <f t="shared" si="37"/>
        <v>6318.2</v>
      </c>
      <c r="G540" s="144"/>
      <c r="H540" s="147"/>
    </row>
    <row r="541" spans="1:8" ht="12.75">
      <c r="A541" s="232"/>
      <c r="B541" s="153"/>
      <c r="C541" s="98" t="s">
        <v>15</v>
      </c>
      <c r="D541" s="95">
        <f>D493+D505+D517</f>
        <v>0</v>
      </c>
      <c r="E541" s="95">
        <f>E493+E505+E517</f>
        <v>0</v>
      </c>
      <c r="F541" s="95">
        <f>F493+F505+F517</f>
        <v>0</v>
      </c>
      <c r="G541" s="144"/>
      <c r="H541" s="147"/>
    </row>
    <row r="542" spans="1:8" ht="13.5" thickBot="1">
      <c r="A542" s="341"/>
      <c r="B542" s="154"/>
      <c r="C542" s="136" t="s">
        <v>53</v>
      </c>
      <c r="D542" s="109">
        <f>SUM(D538:D541)</f>
        <v>13307.399999999998</v>
      </c>
      <c r="E542" s="109">
        <f>SUM(E538:E541)</f>
        <v>6318.2</v>
      </c>
      <c r="F542" s="109">
        <f>SUM(F538:F541)</f>
        <v>6318.2</v>
      </c>
      <c r="G542" s="145"/>
      <c r="H542" s="148"/>
    </row>
    <row r="543" spans="1:8" ht="30.75" customHeight="1">
      <c r="A543" s="86" t="s">
        <v>1</v>
      </c>
      <c r="B543" s="85"/>
      <c r="C543" s="217" t="s">
        <v>177</v>
      </c>
      <c r="D543" s="217"/>
      <c r="E543" s="217"/>
      <c r="F543" s="217"/>
      <c r="G543" s="217"/>
      <c r="H543" s="218"/>
    </row>
    <row r="544" spans="1:8" ht="15">
      <c r="A544" s="86" t="s">
        <v>2</v>
      </c>
      <c r="B544" s="28"/>
      <c r="C544" s="87" t="s">
        <v>279</v>
      </c>
      <c r="D544" s="29"/>
      <c r="E544" s="29"/>
      <c r="F544" s="29"/>
      <c r="G544" s="30"/>
      <c r="H544" s="31"/>
    </row>
    <row r="545" spans="1:9" ht="18.75" customHeight="1" thickBot="1">
      <c r="A545" s="88" t="s">
        <v>3</v>
      </c>
      <c r="B545" s="32"/>
      <c r="C545" s="89" t="s">
        <v>46</v>
      </c>
      <c r="D545" s="33"/>
      <c r="E545" s="33"/>
      <c r="F545" s="33"/>
      <c r="G545" s="34"/>
      <c r="H545" s="90"/>
      <c r="I545" s="8"/>
    </row>
    <row r="546" spans="1:8" ht="102.75" thickBot="1">
      <c r="A546" s="14" t="s">
        <v>4</v>
      </c>
      <c r="B546" s="91" t="s">
        <v>5</v>
      </c>
      <c r="C546" s="91" t="s">
        <v>6</v>
      </c>
      <c r="D546" s="15" t="s">
        <v>7</v>
      </c>
      <c r="E546" s="15" t="s">
        <v>8</v>
      </c>
      <c r="F546" s="15" t="s">
        <v>9</v>
      </c>
      <c r="G546" s="91" t="s">
        <v>10</v>
      </c>
      <c r="H546" s="92" t="s">
        <v>11</v>
      </c>
    </row>
    <row r="547" spans="1:8" s="4" customFormat="1" ht="12.75">
      <c r="A547" s="178">
        <v>1</v>
      </c>
      <c r="B547" s="181" t="s">
        <v>178</v>
      </c>
      <c r="C547" s="35" t="s">
        <v>12</v>
      </c>
      <c r="D547" s="36">
        <f aca="true" t="shared" si="38" ref="D547:F550">D551+D555</f>
        <v>0</v>
      </c>
      <c r="E547" s="36">
        <f t="shared" si="38"/>
        <v>0</v>
      </c>
      <c r="F547" s="36">
        <f t="shared" si="38"/>
        <v>0</v>
      </c>
      <c r="G547" s="164">
        <f>SUM(F547:F550)/SUM(D547:D550)</f>
        <v>0.86988960046735</v>
      </c>
      <c r="H547" s="167"/>
    </row>
    <row r="548" spans="1:8" s="4" customFormat="1" ht="12.75">
      <c r="A548" s="179"/>
      <c r="B548" s="182"/>
      <c r="C548" s="37" t="s">
        <v>13</v>
      </c>
      <c r="D548" s="38">
        <f t="shared" si="38"/>
        <v>108770.8</v>
      </c>
      <c r="E548" s="38">
        <f t="shared" si="38"/>
        <v>97893.7</v>
      </c>
      <c r="F548" s="38">
        <f t="shared" si="38"/>
        <v>97893.7</v>
      </c>
      <c r="G548" s="165"/>
      <c r="H548" s="168"/>
    </row>
    <row r="549" spans="1:8" s="4" customFormat="1" ht="12.75">
      <c r="A549" s="179"/>
      <c r="B549" s="182"/>
      <c r="C549" s="37" t="s">
        <v>14</v>
      </c>
      <c r="D549" s="38">
        <f>D553+D557+D561</f>
        <v>92534.4</v>
      </c>
      <c r="E549" s="38">
        <f>E553+E557+E561</f>
        <v>77219.6</v>
      </c>
      <c r="F549" s="38">
        <f>F553+F557+F561</f>
        <v>77219.6</v>
      </c>
      <c r="G549" s="165"/>
      <c r="H549" s="168"/>
    </row>
    <row r="550" spans="1:8" s="4" customFormat="1" ht="27.75" customHeight="1" thickBot="1">
      <c r="A550" s="180"/>
      <c r="B550" s="183"/>
      <c r="C550" s="39" t="s">
        <v>275</v>
      </c>
      <c r="D550" s="40">
        <f t="shared" si="38"/>
        <v>0</v>
      </c>
      <c r="E550" s="40">
        <f t="shared" si="38"/>
        <v>0</v>
      </c>
      <c r="F550" s="40">
        <f t="shared" si="38"/>
        <v>0</v>
      </c>
      <c r="G550" s="166"/>
      <c r="H550" s="169"/>
    </row>
    <row r="551" spans="1:8" s="5" customFormat="1" ht="12.75">
      <c r="A551" s="155" t="s">
        <v>16</v>
      </c>
      <c r="B551" s="158" t="s">
        <v>179</v>
      </c>
      <c r="C551" s="16" t="s">
        <v>12</v>
      </c>
      <c r="D551" s="17">
        <v>0</v>
      </c>
      <c r="E551" s="17">
        <v>0</v>
      </c>
      <c r="F551" s="17">
        <v>0</v>
      </c>
      <c r="G551" s="173">
        <f>SUM(F551:F554)/SUM(D551:D554)</f>
        <v>0.8999998161271223</v>
      </c>
      <c r="H551" s="170"/>
    </row>
    <row r="552" spans="1:8" s="5" customFormat="1" ht="12.75">
      <c r="A552" s="156"/>
      <c r="B552" s="159"/>
      <c r="C552" s="18" t="s">
        <v>13</v>
      </c>
      <c r="D552" s="19">
        <v>108770.8</v>
      </c>
      <c r="E552" s="19">
        <v>97893.7</v>
      </c>
      <c r="F552" s="19">
        <v>97893.7</v>
      </c>
      <c r="G552" s="174"/>
      <c r="H552" s="171"/>
    </row>
    <row r="553" spans="1:8" s="5" customFormat="1" ht="12.75">
      <c r="A553" s="156"/>
      <c r="B553" s="159"/>
      <c r="C553" s="18" t="s">
        <v>14</v>
      </c>
      <c r="D553" s="19">
        <v>0</v>
      </c>
      <c r="E553" s="19">
        <v>0</v>
      </c>
      <c r="F553" s="19">
        <v>0</v>
      </c>
      <c r="G553" s="174"/>
      <c r="H553" s="171"/>
    </row>
    <row r="554" spans="1:8" s="5" customFormat="1" ht="26.25" customHeight="1" thickBot="1">
      <c r="A554" s="157"/>
      <c r="B554" s="160"/>
      <c r="C554" s="20" t="s">
        <v>15</v>
      </c>
      <c r="D554" s="21">
        <v>0</v>
      </c>
      <c r="E554" s="21">
        <v>0</v>
      </c>
      <c r="F554" s="21">
        <v>0</v>
      </c>
      <c r="G554" s="175"/>
      <c r="H554" s="172"/>
    </row>
    <row r="555" spans="1:8" s="5" customFormat="1" ht="12.75">
      <c r="A555" s="155" t="s">
        <v>17</v>
      </c>
      <c r="B555" s="158" t="s">
        <v>180</v>
      </c>
      <c r="C555" s="16" t="s">
        <v>12</v>
      </c>
      <c r="D555" s="17">
        <v>0</v>
      </c>
      <c r="E555" s="17">
        <v>0</v>
      </c>
      <c r="F555" s="17">
        <v>0</v>
      </c>
      <c r="G555" s="173">
        <f>SUM(F555:F558)/SUM(D555:D558)</f>
        <v>0.7733119465924286</v>
      </c>
      <c r="H555" s="170"/>
    </row>
    <row r="556" spans="1:8" s="5" customFormat="1" ht="12.75">
      <c r="A556" s="156"/>
      <c r="B556" s="159"/>
      <c r="C556" s="18" t="s">
        <v>13</v>
      </c>
      <c r="D556" s="19">
        <v>0</v>
      </c>
      <c r="E556" s="19">
        <v>0</v>
      </c>
      <c r="F556" s="19">
        <v>0</v>
      </c>
      <c r="G556" s="174"/>
      <c r="H556" s="171"/>
    </row>
    <row r="557" spans="1:8" s="5" customFormat="1" ht="12.75">
      <c r="A557" s="156"/>
      <c r="B557" s="159"/>
      <c r="C557" s="18" t="s">
        <v>14</v>
      </c>
      <c r="D557" s="19">
        <v>29239.3</v>
      </c>
      <c r="E557" s="19">
        <v>22611.1</v>
      </c>
      <c r="F557" s="19">
        <v>22611.1</v>
      </c>
      <c r="G557" s="174"/>
      <c r="H557" s="171"/>
    </row>
    <row r="558" spans="1:8" s="5" customFormat="1" ht="33.75" customHeight="1" thickBot="1">
      <c r="A558" s="157"/>
      <c r="B558" s="160"/>
      <c r="C558" s="20" t="s">
        <v>275</v>
      </c>
      <c r="D558" s="101">
        <v>0</v>
      </c>
      <c r="E558" s="101">
        <v>0</v>
      </c>
      <c r="F558" s="101">
        <v>0</v>
      </c>
      <c r="G558" s="175"/>
      <c r="H558" s="172"/>
    </row>
    <row r="559" spans="1:8" s="5" customFormat="1" ht="12.75">
      <c r="A559" s="155" t="s">
        <v>19</v>
      </c>
      <c r="B559" s="158" t="s">
        <v>271</v>
      </c>
      <c r="C559" s="16" t="s">
        <v>12</v>
      </c>
      <c r="D559" s="17">
        <v>0</v>
      </c>
      <c r="E559" s="17">
        <v>0</v>
      </c>
      <c r="F559" s="17">
        <v>0</v>
      </c>
      <c r="G559" s="173">
        <f>SUM(F559:F562)/SUM(D559:D562)</f>
        <v>0.8627603084598966</v>
      </c>
      <c r="H559" s="170"/>
    </row>
    <row r="560" spans="1:8" s="5" customFormat="1" ht="12.75">
      <c r="A560" s="156"/>
      <c r="B560" s="159"/>
      <c r="C560" s="18" t="s">
        <v>13</v>
      </c>
      <c r="D560" s="19">
        <v>0</v>
      </c>
      <c r="E560" s="19">
        <v>0</v>
      </c>
      <c r="F560" s="19">
        <v>0</v>
      </c>
      <c r="G560" s="174"/>
      <c r="H560" s="171"/>
    </row>
    <row r="561" spans="1:8" s="5" customFormat="1" ht="12.75">
      <c r="A561" s="156"/>
      <c r="B561" s="159"/>
      <c r="C561" s="18" t="s">
        <v>14</v>
      </c>
      <c r="D561" s="19">
        <v>63295.1</v>
      </c>
      <c r="E561" s="19">
        <v>54608.5</v>
      </c>
      <c r="F561" s="19">
        <v>54608.5</v>
      </c>
      <c r="G561" s="174"/>
      <c r="H561" s="171"/>
    </row>
    <row r="562" spans="1:8" s="5" customFormat="1" ht="33.75" customHeight="1" thickBot="1">
      <c r="A562" s="157"/>
      <c r="B562" s="160"/>
      <c r="C562" s="20" t="s">
        <v>275</v>
      </c>
      <c r="D562" s="101">
        <v>0</v>
      </c>
      <c r="E562" s="101">
        <v>0</v>
      </c>
      <c r="F562" s="101">
        <v>0</v>
      </c>
      <c r="G562" s="175"/>
      <c r="H562" s="172"/>
    </row>
    <row r="563" spans="1:8" s="4" customFormat="1" ht="12.75">
      <c r="A563" s="178" t="s">
        <v>20</v>
      </c>
      <c r="B563" s="181" t="s">
        <v>181</v>
      </c>
      <c r="C563" s="35" t="s">
        <v>12</v>
      </c>
      <c r="D563" s="36">
        <f aca="true" t="shared" si="39" ref="D563:F566">D567</f>
        <v>0</v>
      </c>
      <c r="E563" s="36">
        <f t="shared" si="39"/>
        <v>0</v>
      </c>
      <c r="F563" s="36">
        <f t="shared" si="39"/>
        <v>0</v>
      </c>
      <c r="G563" s="164">
        <f>SUM(F563:F566)/SUM(D563:D566)</f>
        <v>0</v>
      </c>
      <c r="H563" s="167"/>
    </row>
    <row r="564" spans="1:8" s="4" customFormat="1" ht="12.75">
      <c r="A564" s="179"/>
      <c r="B564" s="182"/>
      <c r="C564" s="37" t="s">
        <v>13</v>
      </c>
      <c r="D564" s="38">
        <f t="shared" si="39"/>
        <v>0</v>
      </c>
      <c r="E564" s="38">
        <f t="shared" si="39"/>
        <v>0</v>
      </c>
      <c r="F564" s="38">
        <f t="shared" si="39"/>
        <v>0</v>
      </c>
      <c r="G564" s="165"/>
      <c r="H564" s="168"/>
    </row>
    <row r="565" spans="1:8" s="4" customFormat="1" ht="12.75">
      <c r="A565" s="179"/>
      <c r="B565" s="182"/>
      <c r="C565" s="37" t="s">
        <v>14</v>
      </c>
      <c r="D565" s="38">
        <f t="shared" si="39"/>
        <v>500</v>
      </c>
      <c r="E565" s="38">
        <f t="shared" si="39"/>
        <v>0</v>
      </c>
      <c r="F565" s="38">
        <f t="shared" si="39"/>
        <v>0</v>
      </c>
      <c r="G565" s="165"/>
      <c r="H565" s="168"/>
    </row>
    <row r="566" spans="1:8" s="4" customFormat="1" ht="57" customHeight="1" thickBot="1">
      <c r="A566" s="180"/>
      <c r="B566" s="183"/>
      <c r="C566" s="39" t="s">
        <v>275</v>
      </c>
      <c r="D566" s="40">
        <f t="shared" si="39"/>
        <v>0</v>
      </c>
      <c r="E566" s="40">
        <f t="shared" si="39"/>
        <v>0</v>
      </c>
      <c r="F566" s="40">
        <f t="shared" si="39"/>
        <v>0</v>
      </c>
      <c r="G566" s="166"/>
      <c r="H566" s="169"/>
    </row>
    <row r="567" spans="1:8" ht="30" customHeight="1">
      <c r="A567" s="156" t="s">
        <v>21</v>
      </c>
      <c r="B567" s="159" t="s">
        <v>272</v>
      </c>
      <c r="C567" s="46" t="s">
        <v>12</v>
      </c>
      <c r="D567" s="47">
        <v>0</v>
      </c>
      <c r="E567" s="47">
        <v>0</v>
      </c>
      <c r="F567" s="47">
        <v>0</v>
      </c>
      <c r="G567" s="173">
        <v>1</v>
      </c>
      <c r="H567" s="170"/>
    </row>
    <row r="568" spans="1:8" ht="25.5" customHeight="1">
      <c r="A568" s="156"/>
      <c r="B568" s="159"/>
      <c r="C568" s="18" t="s">
        <v>13</v>
      </c>
      <c r="D568" s="19">
        <v>0</v>
      </c>
      <c r="E568" s="19">
        <v>0</v>
      </c>
      <c r="F568" s="19">
        <v>0</v>
      </c>
      <c r="G568" s="174"/>
      <c r="H568" s="171"/>
    </row>
    <row r="569" spans="1:8" ht="26.25" customHeight="1">
      <c r="A569" s="156"/>
      <c r="B569" s="159"/>
      <c r="C569" s="18" t="s">
        <v>14</v>
      </c>
      <c r="D569" s="19">
        <v>500</v>
      </c>
      <c r="E569" s="19">
        <v>0</v>
      </c>
      <c r="F569" s="19">
        <v>0</v>
      </c>
      <c r="G569" s="174"/>
      <c r="H569" s="171"/>
    </row>
    <row r="570" spans="1:8" ht="32.25" customHeight="1" thickBot="1">
      <c r="A570" s="157"/>
      <c r="B570" s="160"/>
      <c r="C570" s="20" t="s">
        <v>275</v>
      </c>
      <c r="D570" s="21">
        <v>0</v>
      </c>
      <c r="E570" s="21">
        <v>0</v>
      </c>
      <c r="F570" s="21">
        <v>0</v>
      </c>
      <c r="G570" s="175"/>
      <c r="H570" s="172"/>
    </row>
    <row r="571" spans="1:8" s="4" customFormat="1" ht="12.75">
      <c r="A571" s="178" t="s">
        <v>22</v>
      </c>
      <c r="B571" s="181" t="s">
        <v>273</v>
      </c>
      <c r="C571" s="35" t="s">
        <v>12</v>
      </c>
      <c r="D571" s="36">
        <f aca="true" t="shared" si="40" ref="D571:F573">D575</f>
        <v>0</v>
      </c>
      <c r="E571" s="36">
        <f t="shared" si="40"/>
        <v>0</v>
      </c>
      <c r="F571" s="36">
        <f t="shared" si="40"/>
        <v>0</v>
      </c>
      <c r="G571" s="164">
        <f>SUM(F571:F574)/SUM(D571:D574)</f>
        <v>0.6377755243635587</v>
      </c>
      <c r="H571" s="167"/>
    </row>
    <row r="572" spans="1:8" s="4" customFormat="1" ht="12.75">
      <c r="A572" s="179"/>
      <c r="B572" s="182"/>
      <c r="C572" s="37" t="s">
        <v>13</v>
      </c>
      <c r="D572" s="38">
        <f t="shared" si="40"/>
        <v>0</v>
      </c>
      <c r="E572" s="38">
        <f t="shared" si="40"/>
        <v>0</v>
      </c>
      <c r="F572" s="38">
        <f t="shared" si="40"/>
        <v>0</v>
      </c>
      <c r="G572" s="165"/>
      <c r="H572" s="168"/>
    </row>
    <row r="573" spans="1:8" s="4" customFormat="1" ht="12.75">
      <c r="A573" s="179"/>
      <c r="B573" s="182"/>
      <c r="C573" s="37" t="s">
        <v>14</v>
      </c>
      <c r="D573" s="38">
        <f t="shared" si="40"/>
        <v>0</v>
      </c>
      <c r="E573" s="38">
        <f t="shared" si="40"/>
        <v>0</v>
      </c>
      <c r="F573" s="38">
        <f t="shared" si="40"/>
        <v>0</v>
      </c>
      <c r="G573" s="165"/>
      <c r="H573" s="168"/>
    </row>
    <row r="574" spans="1:8" s="4" customFormat="1" ht="57" customHeight="1" thickBot="1">
      <c r="A574" s="180"/>
      <c r="B574" s="183"/>
      <c r="C574" s="39" t="s">
        <v>275</v>
      </c>
      <c r="D574" s="40">
        <f>D578+D582</f>
        <v>1873.7</v>
      </c>
      <c r="E574" s="40">
        <f>E578+E582</f>
        <v>1195</v>
      </c>
      <c r="F574" s="40">
        <f>F578+F582</f>
        <v>1195</v>
      </c>
      <c r="G574" s="166"/>
      <c r="H574" s="169"/>
    </row>
    <row r="575" spans="1:8" ht="30" customHeight="1">
      <c r="A575" s="156" t="s">
        <v>23</v>
      </c>
      <c r="B575" s="159" t="s">
        <v>274</v>
      </c>
      <c r="C575" s="46" t="s">
        <v>12</v>
      </c>
      <c r="D575" s="47">
        <v>0</v>
      </c>
      <c r="E575" s="47">
        <v>0</v>
      </c>
      <c r="F575" s="47">
        <v>0</v>
      </c>
      <c r="G575" s="173">
        <f>SUM(F575:F578)/SUM(D575:D578)</f>
        <v>0.5943695479777954</v>
      </c>
      <c r="H575" s="170"/>
    </row>
    <row r="576" spans="1:8" ht="25.5" customHeight="1">
      <c r="A576" s="156"/>
      <c r="B576" s="159"/>
      <c r="C576" s="18" t="s">
        <v>13</v>
      </c>
      <c r="D576" s="19">
        <v>0</v>
      </c>
      <c r="E576" s="19">
        <v>0</v>
      </c>
      <c r="F576" s="19">
        <v>0</v>
      </c>
      <c r="G576" s="174"/>
      <c r="H576" s="171"/>
    </row>
    <row r="577" spans="1:8" ht="26.25" customHeight="1">
      <c r="A577" s="156"/>
      <c r="B577" s="159"/>
      <c r="C577" s="18" t="s">
        <v>14</v>
      </c>
      <c r="D577" s="19">
        <v>0</v>
      </c>
      <c r="E577" s="19">
        <v>0</v>
      </c>
      <c r="F577" s="19">
        <v>0</v>
      </c>
      <c r="G577" s="174"/>
      <c r="H577" s="171"/>
    </row>
    <row r="578" spans="1:8" ht="32.25" customHeight="1" thickBot="1">
      <c r="A578" s="157"/>
      <c r="B578" s="160"/>
      <c r="C578" s="20" t="s">
        <v>275</v>
      </c>
      <c r="D578" s="21">
        <v>252.2</v>
      </c>
      <c r="E578" s="21">
        <v>149.9</v>
      </c>
      <c r="F578" s="21">
        <v>149.9</v>
      </c>
      <c r="G578" s="175"/>
      <c r="H578" s="172"/>
    </row>
    <row r="579" spans="1:8" ht="30" customHeight="1">
      <c r="A579" s="156" t="s">
        <v>24</v>
      </c>
      <c r="B579" s="159" t="s">
        <v>276</v>
      </c>
      <c r="C579" s="46" t="s">
        <v>12</v>
      </c>
      <c r="D579" s="47">
        <v>0</v>
      </c>
      <c r="E579" s="47">
        <v>0</v>
      </c>
      <c r="F579" s="47">
        <v>0</v>
      </c>
      <c r="G579" s="173">
        <f>SUM(F579:F582)/SUM(D579:D582)</f>
        <v>0.6445266728337958</v>
      </c>
      <c r="H579" s="170"/>
    </row>
    <row r="580" spans="1:8" ht="25.5" customHeight="1">
      <c r="A580" s="156"/>
      <c r="B580" s="159"/>
      <c r="C580" s="18" t="s">
        <v>13</v>
      </c>
      <c r="D580" s="19">
        <v>0</v>
      </c>
      <c r="E580" s="19">
        <v>0</v>
      </c>
      <c r="F580" s="19">
        <v>0</v>
      </c>
      <c r="G580" s="174"/>
      <c r="H580" s="171"/>
    </row>
    <row r="581" spans="1:8" ht="26.25" customHeight="1">
      <c r="A581" s="156"/>
      <c r="B581" s="159"/>
      <c r="C581" s="18" t="s">
        <v>14</v>
      </c>
      <c r="D581" s="19">
        <v>0</v>
      </c>
      <c r="E581" s="19">
        <v>0</v>
      </c>
      <c r="F581" s="19">
        <v>0</v>
      </c>
      <c r="G581" s="174"/>
      <c r="H581" s="171"/>
    </row>
    <row r="582" spans="1:8" ht="32.25" customHeight="1" thickBot="1">
      <c r="A582" s="157"/>
      <c r="B582" s="160"/>
      <c r="C582" s="20" t="s">
        <v>275</v>
      </c>
      <c r="D582" s="21">
        <v>1621.5</v>
      </c>
      <c r="E582" s="21">
        <v>1045.1</v>
      </c>
      <c r="F582" s="21">
        <v>1045.1</v>
      </c>
      <c r="G582" s="175"/>
      <c r="H582" s="172"/>
    </row>
    <row r="583" spans="1:8" ht="12.75">
      <c r="A583" s="231" t="s">
        <v>25</v>
      </c>
      <c r="B583" s="234" t="s">
        <v>18</v>
      </c>
      <c r="C583" s="107" t="s">
        <v>12</v>
      </c>
      <c r="D583" s="97">
        <f>D547+D563</f>
        <v>0</v>
      </c>
      <c r="E583" s="97">
        <f>E547+E563</f>
        <v>0</v>
      </c>
      <c r="F583" s="97">
        <f>F547+F563</f>
        <v>0</v>
      </c>
      <c r="G583" s="143">
        <f>SUM(F583:F586)/SUM(D583:D586)</f>
        <v>0.8656188736290307</v>
      </c>
      <c r="H583" s="237"/>
    </row>
    <row r="584" spans="1:8" ht="12.75">
      <c r="A584" s="232"/>
      <c r="B584" s="235"/>
      <c r="C584" s="108" t="s">
        <v>13</v>
      </c>
      <c r="D584" s="95">
        <f aca="true" t="shared" si="41" ref="D584:F586">D548+D564+D572</f>
        <v>108770.8</v>
      </c>
      <c r="E584" s="95">
        <f t="shared" si="41"/>
        <v>97893.7</v>
      </c>
      <c r="F584" s="95">
        <f t="shared" si="41"/>
        <v>97893.7</v>
      </c>
      <c r="G584" s="144"/>
      <c r="H584" s="238"/>
    </row>
    <row r="585" spans="1:8" ht="12.75">
      <c r="A585" s="232"/>
      <c r="B585" s="235"/>
      <c r="C585" s="98" t="s">
        <v>14</v>
      </c>
      <c r="D585" s="95">
        <f t="shared" si="41"/>
        <v>93034.4</v>
      </c>
      <c r="E585" s="95">
        <f t="shared" si="41"/>
        <v>77219.6</v>
      </c>
      <c r="F585" s="95">
        <f t="shared" si="41"/>
        <v>77219.6</v>
      </c>
      <c r="G585" s="144"/>
      <c r="H585" s="238"/>
    </row>
    <row r="586" spans="1:8" ht="12.75">
      <c r="A586" s="232"/>
      <c r="B586" s="235"/>
      <c r="C586" s="98" t="s">
        <v>275</v>
      </c>
      <c r="D586" s="95">
        <f t="shared" si="41"/>
        <v>1873.7</v>
      </c>
      <c r="E586" s="95">
        <f t="shared" si="41"/>
        <v>1195</v>
      </c>
      <c r="F586" s="95">
        <f t="shared" si="41"/>
        <v>1195</v>
      </c>
      <c r="G586" s="144"/>
      <c r="H586" s="238"/>
    </row>
    <row r="587" spans="1:8" ht="13.5" thickBot="1">
      <c r="A587" s="233"/>
      <c r="B587" s="236"/>
      <c r="C587" s="128" t="s">
        <v>53</v>
      </c>
      <c r="D587" s="109">
        <f>SUM(D583:D586)</f>
        <v>203678.90000000002</v>
      </c>
      <c r="E587" s="109">
        <f>SUM(E583:E586)</f>
        <v>176308.3</v>
      </c>
      <c r="F587" s="109">
        <f>SUM(F583:F586)</f>
        <v>176308.3</v>
      </c>
      <c r="G587" s="145"/>
      <c r="H587" s="239"/>
    </row>
    <row r="588" spans="1:8" ht="29.25" customHeight="1">
      <c r="A588" s="84" t="s">
        <v>1</v>
      </c>
      <c r="B588" s="85"/>
      <c r="C588" s="217" t="s">
        <v>251</v>
      </c>
      <c r="D588" s="217"/>
      <c r="E588" s="217"/>
      <c r="F588" s="217"/>
      <c r="G588" s="217"/>
      <c r="H588" s="218"/>
    </row>
    <row r="589" spans="1:8" ht="15">
      <c r="A589" s="86" t="s">
        <v>2</v>
      </c>
      <c r="B589" s="28"/>
      <c r="C589" s="87" t="s">
        <v>279</v>
      </c>
      <c r="D589" s="29"/>
      <c r="E589" s="29"/>
      <c r="F589" s="29"/>
      <c r="G589" s="30"/>
      <c r="H589" s="31"/>
    </row>
    <row r="590" spans="1:9" ht="18" customHeight="1" thickBot="1">
      <c r="A590" s="88" t="s">
        <v>3</v>
      </c>
      <c r="B590" s="32"/>
      <c r="C590" s="89" t="s">
        <v>47</v>
      </c>
      <c r="D590" s="33"/>
      <c r="E590" s="33"/>
      <c r="F590" s="33"/>
      <c r="G590" s="34"/>
      <c r="H590" s="90"/>
      <c r="I590" s="8"/>
    </row>
    <row r="591" spans="1:8" ht="102.75" thickBot="1">
      <c r="A591" s="14" t="s">
        <v>4</v>
      </c>
      <c r="B591" s="91" t="s">
        <v>5</v>
      </c>
      <c r="C591" s="91" t="s">
        <v>6</v>
      </c>
      <c r="D591" s="15" t="s">
        <v>7</v>
      </c>
      <c r="E591" s="15" t="s">
        <v>8</v>
      </c>
      <c r="F591" s="15" t="s">
        <v>9</v>
      </c>
      <c r="G591" s="91" t="s">
        <v>10</v>
      </c>
      <c r="H591" s="92" t="s">
        <v>11</v>
      </c>
    </row>
    <row r="592" spans="1:8" ht="22.5" customHeight="1">
      <c r="A592" s="315">
        <v>1</v>
      </c>
      <c r="B592" s="316" t="s">
        <v>149</v>
      </c>
      <c r="C592" s="131" t="s">
        <v>12</v>
      </c>
      <c r="D592" s="38">
        <f>D596+D600+D604</f>
        <v>0</v>
      </c>
      <c r="E592" s="38">
        <f>E596+E600+E604</f>
        <v>0</v>
      </c>
      <c r="F592" s="38">
        <f>F596+F600+F604</f>
        <v>0</v>
      </c>
      <c r="G592" s="164">
        <f>SUM(F592:F595)/SUM(D592:D595)</f>
        <v>0.8185156687185228</v>
      </c>
      <c r="H592" s="213"/>
    </row>
    <row r="593" spans="1:8" ht="19.5" customHeight="1">
      <c r="A593" s="315"/>
      <c r="B593" s="316"/>
      <c r="C593" s="131" t="s">
        <v>13</v>
      </c>
      <c r="D593" s="38">
        <f aca="true" t="shared" si="42" ref="D593:F595">D597+D601+D605</f>
        <v>0</v>
      </c>
      <c r="E593" s="38">
        <f t="shared" si="42"/>
        <v>0</v>
      </c>
      <c r="F593" s="38">
        <f t="shared" si="42"/>
        <v>0</v>
      </c>
      <c r="G593" s="165"/>
      <c r="H593" s="208"/>
    </row>
    <row r="594" spans="1:8" ht="18" customHeight="1">
      <c r="A594" s="315"/>
      <c r="B594" s="316"/>
      <c r="C594" s="131" t="s">
        <v>14</v>
      </c>
      <c r="D594" s="38">
        <f t="shared" si="42"/>
        <v>2859.2</v>
      </c>
      <c r="E594" s="38">
        <f t="shared" si="42"/>
        <v>2340.3</v>
      </c>
      <c r="F594" s="38">
        <f t="shared" si="42"/>
        <v>2340.3</v>
      </c>
      <c r="G594" s="165"/>
      <c r="H594" s="208"/>
    </row>
    <row r="595" spans="1:8" ht="16.5" customHeight="1">
      <c r="A595" s="315"/>
      <c r="B595" s="316"/>
      <c r="C595" s="131" t="s">
        <v>15</v>
      </c>
      <c r="D595" s="38">
        <f t="shared" si="42"/>
        <v>0</v>
      </c>
      <c r="E595" s="38">
        <f t="shared" si="42"/>
        <v>0</v>
      </c>
      <c r="F595" s="38">
        <f t="shared" si="42"/>
        <v>0</v>
      </c>
      <c r="G595" s="193"/>
      <c r="H595" s="209"/>
    </row>
    <row r="596" spans="1:8" ht="24" customHeight="1">
      <c r="A596" s="317">
        <v>2</v>
      </c>
      <c r="B596" s="318" t="s">
        <v>150</v>
      </c>
      <c r="C596" s="129" t="s">
        <v>12</v>
      </c>
      <c r="D596" s="19">
        <v>0</v>
      </c>
      <c r="E596" s="19">
        <v>0</v>
      </c>
      <c r="F596" s="19">
        <v>0</v>
      </c>
      <c r="G596" s="214">
        <f>SUM(F596:F599)/SUM(D596:D599)</f>
        <v>0.7567081011573082</v>
      </c>
      <c r="H596" s="184"/>
    </row>
    <row r="597" spans="1:8" ht="21.75" customHeight="1">
      <c r="A597" s="317"/>
      <c r="B597" s="319"/>
      <c r="C597" s="129" t="s">
        <v>13</v>
      </c>
      <c r="D597" s="19">
        <v>0</v>
      </c>
      <c r="E597" s="19">
        <v>0</v>
      </c>
      <c r="F597" s="19">
        <v>0</v>
      </c>
      <c r="G597" s="162"/>
      <c r="H597" s="185"/>
    </row>
    <row r="598" spans="1:8" ht="19.5" customHeight="1">
      <c r="A598" s="317"/>
      <c r="B598" s="319"/>
      <c r="C598" s="129" t="s">
        <v>14</v>
      </c>
      <c r="D598" s="94">
        <v>1166.5</v>
      </c>
      <c r="E598" s="19">
        <v>882.7</v>
      </c>
      <c r="F598" s="19">
        <v>882.7</v>
      </c>
      <c r="G598" s="162"/>
      <c r="H598" s="185"/>
    </row>
    <row r="599" spans="1:8" ht="18" customHeight="1">
      <c r="A599" s="317"/>
      <c r="B599" s="320"/>
      <c r="C599" s="129" t="s">
        <v>15</v>
      </c>
      <c r="D599" s="19">
        <v>0</v>
      </c>
      <c r="E599" s="19">
        <v>0</v>
      </c>
      <c r="F599" s="19">
        <v>0</v>
      </c>
      <c r="G599" s="215"/>
      <c r="H599" s="186"/>
    </row>
    <row r="600" spans="1:8" ht="20.25" customHeight="1">
      <c r="A600" s="317">
        <v>3</v>
      </c>
      <c r="B600" s="331" t="s">
        <v>151</v>
      </c>
      <c r="C600" s="129" t="s">
        <v>12</v>
      </c>
      <c r="D600" s="19">
        <v>0</v>
      </c>
      <c r="E600" s="19">
        <v>0</v>
      </c>
      <c r="F600" s="19">
        <v>0</v>
      </c>
      <c r="G600" s="214">
        <f>SUM(F600:F603)/SUM(D600:D603)</f>
        <v>0.52</v>
      </c>
      <c r="H600" s="184"/>
    </row>
    <row r="601" spans="1:8" ht="21" customHeight="1">
      <c r="A601" s="317"/>
      <c r="B601" s="332"/>
      <c r="C601" s="129" t="s">
        <v>13</v>
      </c>
      <c r="D601" s="19">
        <v>0</v>
      </c>
      <c r="E601" s="19">
        <v>0</v>
      </c>
      <c r="F601" s="19">
        <v>0</v>
      </c>
      <c r="G601" s="162"/>
      <c r="H601" s="185"/>
    </row>
    <row r="602" spans="1:8" ht="20.25" customHeight="1">
      <c r="A602" s="317"/>
      <c r="B602" s="332"/>
      <c r="C602" s="129" t="s">
        <v>14</v>
      </c>
      <c r="D602" s="19">
        <v>50</v>
      </c>
      <c r="E602" s="19">
        <v>26</v>
      </c>
      <c r="F602" s="19">
        <v>26</v>
      </c>
      <c r="G602" s="162"/>
      <c r="H602" s="185"/>
    </row>
    <row r="603" spans="1:8" ht="21.75" customHeight="1">
      <c r="A603" s="317"/>
      <c r="B603" s="333"/>
      <c r="C603" s="129" t="s">
        <v>15</v>
      </c>
      <c r="D603" s="19">
        <v>0</v>
      </c>
      <c r="E603" s="19">
        <v>0</v>
      </c>
      <c r="F603" s="19">
        <v>0</v>
      </c>
      <c r="G603" s="215"/>
      <c r="H603" s="186"/>
    </row>
    <row r="604" spans="1:8" ht="21.75" customHeight="1">
      <c r="A604" s="317">
        <v>4</v>
      </c>
      <c r="B604" s="331" t="s">
        <v>152</v>
      </c>
      <c r="C604" s="129" t="s">
        <v>12</v>
      </c>
      <c r="D604" s="19">
        <v>0</v>
      </c>
      <c r="E604" s="19">
        <v>0</v>
      </c>
      <c r="F604" s="19">
        <v>0</v>
      </c>
      <c r="G604" s="214">
        <f>SUM(F604:F607)/SUM(D604:D607)</f>
        <v>0.8714920557618554</v>
      </c>
      <c r="H604" s="184"/>
    </row>
    <row r="605" spans="1:8" ht="19.5" customHeight="1">
      <c r="A605" s="317"/>
      <c r="B605" s="332"/>
      <c r="C605" s="129" t="s">
        <v>13</v>
      </c>
      <c r="D605" s="19">
        <v>0</v>
      </c>
      <c r="E605" s="19">
        <v>0</v>
      </c>
      <c r="F605" s="19">
        <v>0</v>
      </c>
      <c r="G605" s="162"/>
      <c r="H605" s="185"/>
    </row>
    <row r="606" spans="1:8" ht="21" customHeight="1">
      <c r="A606" s="317"/>
      <c r="B606" s="332"/>
      <c r="C606" s="129" t="s">
        <v>14</v>
      </c>
      <c r="D606" s="94">
        <v>1642.7</v>
      </c>
      <c r="E606" s="19">
        <v>1431.6</v>
      </c>
      <c r="F606" s="19">
        <v>1431.6</v>
      </c>
      <c r="G606" s="162"/>
      <c r="H606" s="185"/>
    </row>
    <row r="607" spans="1:8" ht="20.25" customHeight="1">
      <c r="A607" s="317"/>
      <c r="B607" s="333"/>
      <c r="C607" s="129" t="s">
        <v>15</v>
      </c>
      <c r="D607" s="19">
        <v>0</v>
      </c>
      <c r="E607" s="19">
        <v>0</v>
      </c>
      <c r="F607" s="19">
        <v>0</v>
      </c>
      <c r="G607" s="215"/>
      <c r="H607" s="186"/>
    </row>
    <row r="608" spans="1:8" ht="21" customHeight="1">
      <c r="A608" s="315">
        <v>5</v>
      </c>
      <c r="B608" s="334" t="s">
        <v>153</v>
      </c>
      <c r="C608" s="131" t="s">
        <v>12</v>
      </c>
      <c r="D608" s="38">
        <f aca="true" t="shared" si="43" ref="D608:F610">D612+D616+D620+D624+D628+D632</f>
        <v>0</v>
      </c>
      <c r="E608" s="38">
        <f t="shared" si="43"/>
        <v>0</v>
      </c>
      <c r="F608" s="38">
        <f t="shared" si="43"/>
        <v>0</v>
      </c>
      <c r="G608" s="216">
        <f>SUM(F608:F611)/SUM(D608:D611)</f>
        <v>0.4767048563327972</v>
      </c>
      <c r="H608" s="207"/>
    </row>
    <row r="609" spans="1:8" ht="21" customHeight="1">
      <c r="A609" s="315"/>
      <c r="B609" s="335"/>
      <c r="C609" s="131" t="s">
        <v>13</v>
      </c>
      <c r="D609" s="38">
        <f t="shared" si="43"/>
        <v>0</v>
      </c>
      <c r="E609" s="38">
        <f t="shared" si="43"/>
        <v>0</v>
      </c>
      <c r="F609" s="38">
        <f t="shared" si="43"/>
        <v>0</v>
      </c>
      <c r="G609" s="165"/>
      <c r="H609" s="208"/>
    </row>
    <row r="610" spans="1:8" ht="24" customHeight="1">
      <c r="A610" s="315"/>
      <c r="B610" s="335"/>
      <c r="C610" s="131" t="s">
        <v>14</v>
      </c>
      <c r="D610" s="38">
        <f t="shared" si="43"/>
        <v>12062.6</v>
      </c>
      <c r="E610" s="38">
        <f t="shared" si="43"/>
        <v>5750.299999999999</v>
      </c>
      <c r="F610" s="38">
        <f t="shared" si="43"/>
        <v>5750.299999999999</v>
      </c>
      <c r="G610" s="165"/>
      <c r="H610" s="208"/>
    </row>
    <row r="611" spans="1:8" ht="21.75" customHeight="1">
      <c r="A611" s="315"/>
      <c r="B611" s="336"/>
      <c r="C611" s="131" t="s">
        <v>15</v>
      </c>
      <c r="D611" s="38">
        <f>D615+D619+D623+D627+D631</f>
        <v>0</v>
      </c>
      <c r="E611" s="38">
        <f>E615+E619+E623+E627+E631</f>
        <v>0</v>
      </c>
      <c r="F611" s="38">
        <f>F615+F619+F623+F627+F631</f>
        <v>0</v>
      </c>
      <c r="G611" s="193"/>
      <c r="H611" s="209"/>
    </row>
    <row r="612" spans="1:8" ht="21" customHeight="1">
      <c r="A612" s="317">
        <v>6</v>
      </c>
      <c r="B612" s="337" t="s">
        <v>154</v>
      </c>
      <c r="C612" s="129" t="s">
        <v>12</v>
      </c>
      <c r="D612" s="19">
        <v>0</v>
      </c>
      <c r="E612" s="19">
        <v>0</v>
      </c>
      <c r="F612" s="19">
        <v>0</v>
      </c>
      <c r="G612" s="214">
        <f>SUM(F612:F615)/SUM(D612:D615)</f>
        <v>0.75</v>
      </c>
      <c r="H612" s="184"/>
    </row>
    <row r="613" spans="1:8" ht="20.25" customHeight="1">
      <c r="A613" s="317"/>
      <c r="B613" s="337"/>
      <c r="C613" s="129" t="s">
        <v>13</v>
      </c>
      <c r="D613" s="19">
        <v>0</v>
      </c>
      <c r="E613" s="19">
        <v>0</v>
      </c>
      <c r="F613" s="19">
        <v>0</v>
      </c>
      <c r="G613" s="162"/>
      <c r="H613" s="185"/>
    </row>
    <row r="614" spans="1:8" ht="23.25" customHeight="1">
      <c r="A614" s="317"/>
      <c r="B614" s="337"/>
      <c r="C614" s="129" t="s">
        <v>14</v>
      </c>
      <c r="D614" s="19">
        <v>120</v>
      </c>
      <c r="E614" s="19">
        <v>90</v>
      </c>
      <c r="F614" s="19">
        <v>90</v>
      </c>
      <c r="G614" s="162"/>
      <c r="H614" s="185"/>
    </row>
    <row r="615" spans="1:8" ht="23.25" customHeight="1">
      <c r="A615" s="317"/>
      <c r="B615" s="337"/>
      <c r="C615" s="129" t="s">
        <v>15</v>
      </c>
      <c r="D615" s="19">
        <v>0</v>
      </c>
      <c r="E615" s="19">
        <v>0</v>
      </c>
      <c r="F615" s="19">
        <v>0</v>
      </c>
      <c r="G615" s="215"/>
      <c r="H615" s="186"/>
    </row>
    <row r="616" spans="1:8" ht="22.5" customHeight="1">
      <c r="A616" s="317">
        <v>7</v>
      </c>
      <c r="B616" s="337" t="s">
        <v>155</v>
      </c>
      <c r="C616" s="129" t="s">
        <v>12</v>
      </c>
      <c r="D616" s="19">
        <v>0</v>
      </c>
      <c r="E616" s="19">
        <v>0</v>
      </c>
      <c r="F616" s="19">
        <v>0</v>
      </c>
      <c r="G616" s="214">
        <f>SUM(F616:F619)/SUM(D616:D619)</f>
        <v>0.27425994902960205</v>
      </c>
      <c r="H616" s="184"/>
    </row>
    <row r="617" spans="1:8" ht="20.25" customHeight="1">
      <c r="A617" s="317"/>
      <c r="B617" s="337"/>
      <c r="C617" s="129" t="s">
        <v>13</v>
      </c>
      <c r="D617" s="19">
        <v>0</v>
      </c>
      <c r="E617" s="19">
        <v>0</v>
      </c>
      <c r="F617" s="19">
        <v>0</v>
      </c>
      <c r="G617" s="162"/>
      <c r="H617" s="185"/>
    </row>
    <row r="618" spans="1:8" ht="18" customHeight="1">
      <c r="A618" s="317"/>
      <c r="B618" s="337"/>
      <c r="C618" s="129" t="s">
        <v>14</v>
      </c>
      <c r="D618" s="19">
        <v>510.1</v>
      </c>
      <c r="E618" s="19">
        <v>139.9</v>
      </c>
      <c r="F618" s="19">
        <v>139.9</v>
      </c>
      <c r="G618" s="162"/>
      <c r="H618" s="185"/>
    </row>
    <row r="619" spans="1:8" ht="15.75" customHeight="1">
      <c r="A619" s="317"/>
      <c r="B619" s="337"/>
      <c r="C619" s="129" t="s">
        <v>15</v>
      </c>
      <c r="D619" s="19">
        <v>0</v>
      </c>
      <c r="E619" s="19">
        <v>0</v>
      </c>
      <c r="F619" s="19">
        <v>0</v>
      </c>
      <c r="G619" s="215"/>
      <c r="H619" s="186"/>
    </row>
    <row r="620" spans="1:8" ht="24" customHeight="1">
      <c r="A620" s="317">
        <v>8</v>
      </c>
      <c r="B620" s="337" t="s">
        <v>156</v>
      </c>
      <c r="C620" s="129" t="s">
        <v>12</v>
      </c>
      <c r="D620" s="19">
        <v>0</v>
      </c>
      <c r="E620" s="19">
        <v>0</v>
      </c>
      <c r="F620" s="19">
        <v>0</v>
      </c>
      <c r="G620" s="214">
        <f>SUM(F620:F623)/SUM(D620:D623)</f>
        <v>0.6190355680301844</v>
      </c>
      <c r="H620" s="184"/>
    </row>
    <row r="621" spans="1:8" ht="18" customHeight="1">
      <c r="A621" s="317"/>
      <c r="B621" s="337"/>
      <c r="C621" s="129" t="s">
        <v>13</v>
      </c>
      <c r="D621" s="19">
        <v>0</v>
      </c>
      <c r="E621" s="19">
        <v>0</v>
      </c>
      <c r="F621" s="19">
        <v>0</v>
      </c>
      <c r="G621" s="162"/>
      <c r="H621" s="185"/>
    </row>
    <row r="622" spans="1:8" ht="21" customHeight="1">
      <c r="A622" s="317"/>
      <c r="B622" s="337"/>
      <c r="C622" s="129" t="s">
        <v>14</v>
      </c>
      <c r="D622" s="94">
        <v>8693.2</v>
      </c>
      <c r="E622" s="19">
        <v>5381.4</v>
      </c>
      <c r="F622" s="19">
        <v>5381.4</v>
      </c>
      <c r="G622" s="162"/>
      <c r="H622" s="185"/>
    </row>
    <row r="623" spans="1:8" ht="21" customHeight="1">
      <c r="A623" s="317"/>
      <c r="B623" s="337"/>
      <c r="C623" s="129" t="s">
        <v>15</v>
      </c>
      <c r="D623" s="19">
        <v>0</v>
      </c>
      <c r="E623" s="19">
        <v>0</v>
      </c>
      <c r="F623" s="19">
        <v>0</v>
      </c>
      <c r="G623" s="215"/>
      <c r="H623" s="186"/>
    </row>
    <row r="624" spans="1:8" ht="24" customHeight="1">
      <c r="A624" s="317">
        <v>9</v>
      </c>
      <c r="B624" s="337" t="s">
        <v>157</v>
      </c>
      <c r="C624" s="129" t="s">
        <v>12</v>
      </c>
      <c r="D624" s="19">
        <v>0</v>
      </c>
      <c r="E624" s="19">
        <v>0</v>
      </c>
      <c r="F624" s="19">
        <v>0</v>
      </c>
      <c r="G624" s="214">
        <f>SUM(F624:F627)/SUM(D624:D627)</f>
        <v>0.05265151515151515</v>
      </c>
      <c r="H624" s="184"/>
    </row>
    <row r="625" spans="1:8" ht="19.5" customHeight="1">
      <c r="A625" s="317"/>
      <c r="B625" s="337"/>
      <c r="C625" s="129" t="s">
        <v>13</v>
      </c>
      <c r="D625" s="19">
        <v>0</v>
      </c>
      <c r="E625" s="19">
        <v>0</v>
      </c>
      <c r="F625" s="19">
        <v>0</v>
      </c>
      <c r="G625" s="162"/>
      <c r="H625" s="185"/>
    </row>
    <row r="626" spans="1:8" ht="19.5" customHeight="1">
      <c r="A626" s="317"/>
      <c r="B626" s="337"/>
      <c r="C626" s="129" t="s">
        <v>14</v>
      </c>
      <c r="D626" s="19">
        <v>2640</v>
      </c>
      <c r="E626" s="19">
        <v>139</v>
      </c>
      <c r="F626" s="19">
        <v>139</v>
      </c>
      <c r="G626" s="162"/>
      <c r="H626" s="185"/>
    </row>
    <row r="627" spans="1:8" ht="23.25" customHeight="1">
      <c r="A627" s="317"/>
      <c r="B627" s="337"/>
      <c r="C627" s="129" t="s">
        <v>15</v>
      </c>
      <c r="D627" s="19">
        <v>0</v>
      </c>
      <c r="E627" s="19">
        <v>0</v>
      </c>
      <c r="F627" s="19">
        <v>0</v>
      </c>
      <c r="G627" s="215"/>
      <c r="H627" s="186"/>
    </row>
    <row r="628" spans="1:8" ht="18.75" customHeight="1">
      <c r="A628" s="317">
        <v>10</v>
      </c>
      <c r="B628" s="337" t="s">
        <v>158</v>
      </c>
      <c r="C628" s="129" t="s">
        <v>12</v>
      </c>
      <c r="D628" s="19">
        <v>0</v>
      </c>
      <c r="E628" s="19">
        <v>0</v>
      </c>
      <c r="F628" s="19">
        <v>0</v>
      </c>
      <c r="G628" s="214">
        <v>0</v>
      </c>
      <c r="H628" s="184"/>
    </row>
    <row r="629" spans="1:8" ht="18.75" customHeight="1">
      <c r="A629" s="317"/>
      <c r="B629" s="337"/>
      <c r="C629" s="129" t="s">
        <v>13</v>
      </c>
      <c r="D629" s="19">
        <v>0</v>
      </c>
      <c r="E629" s="19">
        <v>0</v>
      </c>
      <c r="F629" s="19">
        <v>0</v>
      </c>
      <c r="G629" s="162"/>
      <c r="H629" s="185"/>
    </row>
    <row r="630" spans="1:8" ht="19.5" customHeight="1">
      <c r="A630" s="317"/>
      <c r="B630" s="337"/>
      <c r="C630" s="129" t="s">
        <v>14</v>
      </c>
      <c r="D630" s="19">
        <v>0</v>
      </c>
      <c r="E630" s="19">
        <v>0</v>
      </c>
      <c r="F630" s="19">
        <v>0</v>
      </c>
      <c r="G630" s="162"/>
      <c r="H630" s="185"/>
    </row>
    <row r="631" spans="1:8" ht="20.25" customHeight="1">
      <c r="A631" s="317"/>
      <c r="B631" s="337"/>
      <c r="C631" s="129" t="s">
        <v>15</v>
      </c>
      <c r="D631" s="19">
        <v>0</v>
      </c>
      <c r="E631" s="19">
        <v>0</v>
      </c>
      <c r="F631" s="19">
        <v>0</v>
      </c>
      <c r="G631" s="215"/>
      <c r="H631" s="186"/>
    </row>
    <row r="632" spans="1:8" ht="18.75" customHeight="1">
      <c r="A632" s="317">
        <v>11</v>
      </c>
      <c r="B632" s="337" t="s">
        <v>252</v>
      </c>
      <c r="C632" s="129" t="s">
        <v>12</v>
      </c>
      <c r="D632" s="19">
        <v>0</v>
      </c>
      <c r="E632" s="19">
        <v>0</v>
      </c>
      <c r="F632" s="19">
        <v>0</v>
      </c>
      <c r="G632" s="214">
        <f>SUM(F632:F635)/SUM(D632:D635)</f>
        <v>0</v>
      </c>
      <c r="H632" s="184"/>
    </row>
    <row r="633" spans="1:8" ht="18.75" customHeight="1">
      <c r="A633" s="317"/>
      <c r="B633" s="337"/>
      <c r="C633" s="129" t="s">
        <v>13</v>
      </c>
      <c r="D633" s="19">
        <v>0</v>
      </c>
      <c r="E633" s="19">
        <v>0</v>
      </c>
      <c r="F633" s="19">
        <v>0</v>
      </c>
      <c r="G633" s="162"/>
      <c r="H633" s="185"/>
    </row>
    <row r="634" spans="1:8" ht="19.5" customHeight="1">
      <c r="A634" s="317"/>
      <c r="B634" s="337"/>
      <c r="C634" s="129" t="s">
        <v>14</v>
      </c>
      <c r="D634" s="19">
        <v>99.3</v>
      </c>
      <c r="E634" s="19">
        <v>0</v>
      </c>
      <c r="F634" s="19">
        <v>0</v>
      </c>
      <c r="G634" s="162"/>
      <c r="H634" s="185"/>
    </row>
    <row r="635" spans="1:8" ht="20.25" customHeight="1">
      <c r="A635" s="317"/>
      <c r="B635" s="337"/>
      <c r="C635" s="129" t="s">
        <v>15</v>
      </c>
      <c r="D635" s="19">
        <v>0</v>
      </c>
      <c r="E635" s="19">
        <v>0</v>
      </c>
      <c r="F635" s="19">
        <v>0</v>
      </c>
      <c r="G635" s="215"/>
      <c r="H635" s="186"/>
    </row>
    <row r="636" spans="1:8" ht="18.75" customHeight="1">
      <c r="A636" s="315">
        <v>12</v>
      </c>
      <c r="B636" s="316" t="s">
        <v>253</v>
      </c>
      <c r="C636" s="131" t="s">
        <v>12</v>
      </c>
      <c r="D636" s="38">
        <v>0</v>
      </c>
      <c r="E636" s="38">
        <v>0</v>
      </c>
      <c r="F636" s="38">
        <v>0</v>
      </c>
      <c r="G636" s="216">
        <f>SUM(F636:F639)/SUM(D636:D639)</f>
        <v>0.42105352274843805</v>
      </c>
      <c r="H636" s="207"/>
    </row>
    <row r="637" spans="1:8" ht="18.75" customHeight="1">
      <c r="A637" s="315"/>
      <c r="B637" s="316"/>
      <c r="C637" s="131" t="s">
        <v>13</v>
      </c>
      <c r="D637" s="38">
        <f aca="true" t="shared" si="44" ref="D637:F638">D641+D645+D649+D653</f>
        <v>5905.9</v>
      </c>
      <c r="E637" s="38">
        <f t="shared" si="44"/>
        <v>2486.7000000000003</v>
      </c>
      <c r="F637" s="38">
        <f t="shared" si="44"/>
        <v>2486.7000000000003</v>
      </c>
      <c r="G637" s="165"/>
      <c r="H637" s="208"/>
    </row>
    <row r="638" spans="1:8" ht="19.5" customHeight="1">
      <c r="A638" s="315"/>
      <c r="B638" s="316"/>
      <c r="C638" s="131" t="s">
        <v>14</v>
      </c>
      <c r="D638" s="38">
        <f t="shared" si="44"/>
        <v>0</v>
      </c>
      <c r="E638" s="38">
        <f t="shared" si="44"/>
        <v>0</v>
      </c>
      <c r="F638" s="38">
        <f t="shared" si="44"/>
        <v>0</v>
      </c>
      <c r="G638" s="165"/>
      <c r="H638" s="208"/>
    </row>
    <row r="639" spans="1:8" ht="20.25" customHeight="1">
      <c r="A639" s="315"/>
      <c r="B639" s="316"/>
      <c r="C639" s="131" t="s">
        <v>15</v>
      </c>
      <c r="D639" s="38">
        <v>0</v>
      </c>
      <c r="E639" s="38">
        <v>0</v>
      </c>
      <c r="F639" s="38">
        <v>0</v>
      </c>
      <c r="G639" s="193"/>
      <c r="H639" s="209"/>
    </row>
    <row r="640" spans="1:8" ht="18.75" customHeight="1">
      <c r="A640" s="317">
        <v>13</v>
      </c>
      <c r="B640" s="337" t="s">
        <v>254</v>
      </c>
      <c r="C640" s="129" t="s">
        <v>12</v>
      </c>
      <c r="D640" s="19">
        <v>0</v>
      </c>
      <c r="E640" s="19">
        <v>0</v>
      </c>
      <c r="F640" s="19">
        <v>0</v>
      </c>
      <c r="G640" s="214">
        <f>SUM(F640:F643)/SUM(D640:D643)</f>
        <v>0.6022239483259065</v>
      </c>
      <c r="H640" s="184"/>
    </row>
    <row r="641" spans="1:8" ht="18.75" customHeight="1">
      <c r="A641" s="317"/>
      <c r="B641" s="337"/>
      <c r="C641" s="129" t="s">
        <v>13</v>
      </c>
      <c r="D641" s="19">
        <v>2446.1</v>
      </c>
      <c r="E641" s="19">
        <v>1473.1</v>
      </c>
      <c r="F641" s="19">
        <v>1473.1</v>
      </c>
      <c r="G641" s="162"/>
      <c r="H641" s="185"/>
    </row>
    <row r="642" spans="1:8" ht="19.5" customHeight="1">
      <c r="A642" s="317"/>
      <c r="B642" s="337"/>
      <c r="C642" s="129" t="s">
        <v>14</v>
      </c>
      <c r="D642" s="19">
        <v>0</v>
      </c>
      <c r="E642" s="19">
        <v>0</v>
      </c>
      <c r="F642" s="19">
        <v>0</v>
      </c>
      <c r="G642" s="162"/>
      <c r="H642" s="185"/>
    </row>
    <row r="643" spans="1:8" ht="20.25" customHeight="1">
      <c r="A643" s="317"/>
      <c r="B643" s="337"/>
      <c r="C643" s="129" t="s">
        <v>15</v>
      </c>
      <c r="D643" s="19">
        <v>0</v>
      </c>
      <c r="E643" s="19">
        <v>0</v>
      </c>
      <c r="F643" s="19">
        <v>0</v>
      </c>
      <c r="G643" s="215"/>
      <c r="H643" s="186"/>
    </row>
    <row r="644" spans="1:8" ht="24" customHeight="1">
      <c r="A644" s="317">
        <v>14</v>
      </c>
      <c r="B644" s="337" t="s">
        <v>255</v>
      </c>
      <c r="C644" s="129" t="s">
        <v>12</v>
      </c>
      <c r="D644" s="19">
        <v>0</v>
      </c>
      <c r="E644" s="19">
        <v>0</v>
      </c>
      <c r="F644" s="19">
        <v>0</v>
      </c>
      <c r="G644" s="214">
        <f>SUM(F644:F647)/SUM(D644:D647)</f>
        <v>0.6848863636363637</v>
      </c>
      <c r="H644" s="184"/>
    </row>
    <row r="645" spans="1:8" ht="18" customHeight="1">
      <c r="A645" s="317"/>
      <c r="B645" s="337"/>
      <c r="C645" s="129" t="s">
        <v>13</v>
      </c>
      <c r="D645" s="19">
        <v>880</v>
      </c>
      <c r="E645" s="19">
        <v>602.7</v>
      </c>
      <c r="F645" s="19">
        <v>602.7</v>
      </c>
      <c r="G645" s="162"/>
      <c r="H645" s="185"/>
    </row>
    <row r="646" spans="1:8" ht="21" customHeight="1">
      <c r="A646" s="317"/>
      <c r="B646" s="337"/>
      <c r="C646" s="129" t="s">
        <v>14</v>
      </c>
      <c r="D646" s="94">
        <v>0</v>
      </c>
      <c r="E646" s="19">
        <v>0</v>
      </c>
      <c r="F646" s="19">
        <v>0</v>
      </c>
      <c r="G646" s="162"/>
      <c r="H646" s="185"/>
    </row>
    <row r="647" spans="1:8" ht="21" customHeight="1">
      <c r="A647" s="317"/>
      <c r="B647" s="337"/>
      <c r="C647" s="129" t="s">
        <v>15</v>
      </c>
      <c r="D647" s="19">
        <v>0</v>
      </c>
      <c r="E647" s="19">
        <v>0</v>
      </c>
      <c r="F647" s="19">
        <v>0</v>
      </c>
      <c r="G647" s="215"/>
      <c r="H647" s="186"/>
    </row>
    <row r="648" spans="1:8" ht="24" customHeight="1">
      <c r="A648" s="317">
        <v>15</v>
      </c>
      <c r="B648" s="337" t="s">
        <v>256</v>
      </c>
      <c r="C648" s="129" t="s">
        <v>12</v>
      </c>
      <c r="D648" s="19">
        <v>0</v>
      </c>
      <c r="E648" s="19">
        <v>0</v>
      </c>
      <c r="F648" s="19">
        <v>0</v>
      </c>
      <c r="G648" s="214">
        <f>SUM(F648:F651)/SUM(D648:D651)</f>
        <v>1</v>
      </c>
      <c r="H648" s="184"/>
    </row>
    <row r="649" spans="1:8" ht="19.5" customHeight="1">
      <c r="A649" s="317"/>
      <c r="B649" s="337"/>
      <c r="C649" s="129" t="s">
        <v>13</v>
      </c>
      <c r="D649" s="19">
        <v>5.9</v>
      </c>
      <c r="E649" s="19">
        <v>5.9</v>
      </c>
      <c r="F649" s="19">
        <v>5.9</v>
      </c>
      <c r="G649" s="162"/>
      <c r="H649" s="185"/>
    </row>
    <row r="650" spans="1:8" ht="19.5" customHeight="1">
      <c r="A650" s="317"/>
      <c r="B650" s="337"/>
      <c r="C650" s="129" t="s">
        <v>14</v>
      </c>
      <c r="D650" s="19">
        <v>0</v>
      </c>
      <c r="E650" s="19">
        <v>0</v>
      </c>
      <c r="F650" s="19">
        <v>0</v>
      </c>
      <c r="G650" s="162"/>
      <c r="H650" s="185"/>
    </row>
    <row r="651" spans="1:8" ht="23.25" customHeight="1">
      <c r="A651" s="317"/>
      <c r="B651" s="337"/>
      <c r="C651" s="129" t="s">
        <v>15</v>
      </c>
      <c r="D651" s="19">
        <v>0</v>
      </c>
      <c r="E651" s="19">
        <v>0</v>
      </c>
      <c r="F651" s="19">
        <v>0</v>
      </c>
      <c r="G651" s="215"/>
      <c r="H651" s="186"/>
    </row>
    <row r="652" spans="1:8" ht="18.75" customHeight="1">
      <c r="A652" s="317">
        <v>16</v>
      </c>
      <c r="B652" s="337" t="s">
        <v>257</v>
      </c>
      <c r="C652" s="129" t="s">
        <v>12</v>
      </c>
      <c r="D652" s="19">
        <v>0</v>
      </c>
      <c r="E652" s="19">
        <v>0</v>
      </c>
      <c r="F652" s="19">
        <v>0</v>
      </c>
      <c r="G652" s="214">
        <f>SUM(F652:F655)/SUM(D652:D655)</f>
        <v>0.1573487703484984</v>
      </c>
      <c r="H652" s="184"/>
    </row>
    <row r="653" spans="1:8" ht="18.75" customHeight="1">
      <c r="A653" s="317"/>
      <c r="B653" s="337"/>
      <c r="C653" s="129" t="s">
        <v>13</v>
      </c>
      <c r="D653" s="19">
        <v>2573.9</v>
      </c>
      <c r="E653" s="19">
        <v>405</v>
      </c>
      <c r="F653" s="19">
        <v>405</v>
      </c>
      <c r="G653" s="162"/>
      <c r="H653" s="185"/>
    </row>
    <row r="654" spans="1:8" ht="19.5" customHeight="1">
      <c r="A654" s="317"/>
      <c r="B654" s="337"/>
      <c r="C654" s="129" t="s">
        <v>14</v>
      </c>
      <c r="D654" s="19">
        <v>0</v>
      </c>
      <c r="E654" s="19">
        <v>0</v>
      </c>
      <c r="F654" s="19">
        <v>0</v>
      </c>
      <c r="G654" s="162"/>
      <c r="H654" s="185"/>
    </row>
    <row r="655" spans="1:8" ht="20.25" customHeight="1">
      <c r="A655" s="317"/>
      <c r="B655" s="337"/>
      <c r="C655" s="129" t="s">
        <v>15</v>
      </c>
      <c r="D655" s="19">
        <v>0</v>
      </c>
      <c r="E655" s="19">
        <v>0</v>
      </c>
      <c r="F655" s="19">
        <v>0</v>
      </c>
      <c r="G655" s="215"/>
      <c r="H655" s="186"/>
    </row>
    <row r="656" spans="1:8" ht="22.5" customHeight="1">
      <c r="A656" s="348">
        <v>17</v>
      </c>
      <c r="B656" s="351" t="s">
        <v>18</v>
      </c>
      <c r="C656" s="133" t="s">
        <v>12</v>
      </c>
      <c r="D656" s="95">
        <f>D592+D608</f>
        <v>0</v>
      </c>
      <c r="E656" s="95">
        <f>E592+E608</f>
        <v>0</v>
      </c>
      <c r="F656" s="95">
        <f>F592+F608</f>
        <v>0</v>
      </c>
      <c r="G656" s="342">
        <f>SUM(F656:F659)/SUM(D656:D659)</f>
        <v>0.5078477220240354</v>
      </c>
      <c r="H656" s="345"/>
    </row>
    <row r="657" spans="1:8" ht="21" customHeight="1">
      <c r="A657" s="349"/>
      <c r="B657" s="352"/>
      <c r="C657" s="133" t="s">
        <v>13</v>
      </c>
      <c r="D657" s="95">
        <f>D593+D609+D637</f>
        <v>5905.9</v>
      </c>
      <c r="E657" s="95">
        <f>E593+E609+E637</f>
        <v>2486.7000000000003</v>
      </c>
      <c r="F657" s="95">
        <f>F593+F609+F637</f>
        <v>2486.7000000000003</v>
      </c>
      <c r="G657" s="343"/>
      <c r="H657" s="346"/>
    </row>
    <row r="658" spans="1:8" ht="22.5" customHeight="1">
      <c r="A658" s="349"/>
      <c r="B658" s="352"/>
      <c r="C658" s="133" t="s">
        <v>14</v>
      </c>
      <c r="D658" s="95">
        <f>D594+D610+D638</f>
        <v>14921.8</v>
      </c>
      <c r="E658" s="95">
        <f>E594+E610</f>
        <v>8090.599999999999</v>
      </c>
      <c r="F658" s="95">
        <f>F594+F610+F638</f>
        <v>8090.599999999999</v>
      </c>
      <c r="G658" s="343"/>
      <c r="H658" s="346"/>
    </row>
    <row r="659" spans="1:8" ht="26.25" customHeight="1">
      <c r="A659" s="349"/>
      <c r="B659" s="352"/>
      <c r="C659" s="133" t="s">
        <v>15</v>
      </c>
      <c r="D659" s="95">
        <f>D595+D611</f>
        <v>0</v>
      </c>
      <c r="E659" s="95">
        <f>E595+E611</f>
        <v>0</v>
      </c>
      <c r="F659" s="95">
        <f>F595+F611</f>
        <v>0</v>
      </c>
      <c r="G659" s="343"/>
      <c r="H659" s="346"/>
    </row>
    <row r="660" spans="1:8" ht="13.5" thickBot="1">
      <c r="A660" s="350"/>
      <c r="B660" s="353"/>
      <c r="C660" s="128" t="s">
        <v>53</v>
      </c>
      <c r="D660" s="109">
        <f>SUM(D656:D659)</f>
        <v>20827.699999999997</v>
      </c>
      <c r="E660" s="109">
        <f>SUM(E656:E659)</f>
        <v>10577.3</v>
      </c>
      <c r="F660" s="109">
        <f>SUM(F656:F659)</f>
        <v>10577.3</v>
      </c>
      <c r="G660" s="344"/>
      <c r="H660" s="347"/>
    </row>
    <row r="661" spans="1:8" ht="27" customHeight="1">
      <c r="A661" s="84" t="s">
        <v>1</v>
      </c>
      <c r="B661" s="85"/>
      <c r="C661" s="217" t="s">
        <v>258</v>
      </c>
      <c r="D661" s="217"/>
      <c r="E661" s="217"/>
      <c r="F661" s="217"/>
      <c r="G661" s="217"/>
      <c r="H661" s="218"/>
    </row>
    <row r="662" spans="1:8" ht="25.5" customHeight="1">
      <c r="A662" s="86" t="s">
        <v>2</v>
      </c>
      <c r="B662" s="28"/>
      <c r="C662" s="87" t="s">
        <v>282</v>
      </c>
      <c r="D662" s="29"/>
      <c r="E662" s="29"/>
      <c r="F662" s="29"/>
      <c r="G662" s="30"/>
      <c r="H662" s="31"/>
    </row>
    <row r="663" spans="1:9" ht="22.5" customHeight="1" thickBot="1">
      <c r="A663" s="88" t="s">
        <v>3</v>
      </c>
      <c r="B663" s="32"/>
      <c r="C663" s="89" t="s">
        <v>39</v>
      </c>
      <c r="D663" s="33"/>
      <c r="E663" s="33"/>
      <c r="F663" s="33"/>
      <c r="G663" s="34"/>
      <c r="H663" s="90"/>
      <c r="I663" s="8"/>
    </row>
    <row r="664" spans="1:8" ht="102.75" thickBot="1">
      <c r="A664" s="14" t="s">
        <v>4</v>
      </c>
      <c r="B664" s="91" t="s">
        <v>5</v>
      </c>
      <c r="C664" s="91" t="s">
        <v>6</v>
      </c>
      <c r="D664" s="15" t="s">
        <v>7</v>
      </c>
      <c r="E664" s="15" t="s">
        <v>8</v>
      </c>
      <c r="F664" s="15" t="s">
        <v>9</v>
      </c>
      <c r="G664" s="91" t="s">
        <v>10</v>
      </c>
      <c r="H664" s="92" t="s">
        <v>11</v>
      </c>
    </row>
    <row r="665" spans="1:8" s="4" customFormat="1" ht="23.25" customHeight="1">
      <c r="A665" s="178">
        <v>1</v>
      </c>
      <c r="B665" s="225" t="s">
        <v>129</v>
      </c>
      <c r="C665" s="35" t="s">
        <v>12</v>
      </c>
      <c r="D665" s="36">
        <f>D673</f>
        <v>0</v>
      </c>
      <c r="E665" s="36">
        <f>E673</f>
        <v>0</v>
      </c>
      <c r="F665" s="36">
        <f>F673</f>
        <v>0</v>
      </c>
      <c r="G665" s="164">
        <f>SUM(F665:F668)/SUM(D665:D668)</f>
        <v>1</v>
      </c>
      <c r="H665" s="167"/>
    </row>
    <row r="666" spans="1:8" s="4" customFormat="1" ht="12.75" customHeight="1">
      <c r="A666" s="179"/>
      <c r="B666" s="226"/>
      <c r="C666" s="37" t="s">
        <v>13</v>
      </c>
      <c r="D666" s="38">
        <f aca="true" t="shared" si="45" ref="D666:F667">D670</f>
        <v>534</v>
      </c>
      <c r="E666" s="38">
        <f t="shared" si="45"/>
        <v>534</v>
      </c>
      <c r="F666" s="38">
        <f t="shared" si="45"/>
        <v>534</v>
      </c>
      <c r="G666" s="165"/>
      <c r="H666" s="168"/>
    </row>
    <row r="667" spans="1:8" s="4" customFormat="1" ht="12.75" customHeight="1">
      <c r="A667" s="179"/>
      <c r="B667" s="226"/>
      <c r="C667" s="37" t="s">
        <v>14</v>
      </c>
      <c r="D667" s="38">
        <f t="shared" si="45"/>
        <v>66</v>
      </c>
      <c r="E667" s="38">
        <f t="shared" si="45"/>
        <v>66</v>
      </c>
      <c r="F667" s="38">
        <f t="shared" si="45"/>
        <v>66</v>
      </c>
      <c r="G667" s="165"/>
      <c r="H667" s="168"/>
    </row>
    <row r="668" spans="1:8" s="4" customFormat="1" ht="27" customHeight="1" thickBot="1">
      <c r="A668" s="180"/>
      <c r="B668" s="227"/>
      <c r="C668" s="39" t="s">
        <v>15</v>
      </c>
      <c r="D668" s="40">
        <f aca="true" t="shared" si="46" ref="D668:F669">D676</f>
        <v>0</v>
      </c>
      <c r="E668" s="40">
        <f t="shared" si="46"/>
        <v>0</v>
      </c>
      <c r="F668" s="40">
        <f t="shared" si="46"/>
        <v>0</v>
      </c>
      <c r="G668" s="166"/>
      <c r="H668" s="169"/>
    </row>
    <row r="669" spans="1:8" s="4" customFormat="1" ht="23.25" customHeight="1">
      <c r="A669" s="178" t="s">
        <v>16</v>
      </c>
      <c r="B669" s="225" t="s">
        <v>130</v>
      </c>
      <c r="C669" s="35" t="s">
        <v>12</v>
      </c>
      <c r="D669" s="36">
        <f t="shared" si="46"/>
        <v>0</v>
      </c>
      <c r="E669" s="36">
        <f t="shared" si="46"/>
        <v>0</v>
      </c>
      <c r="F669" s="36">
        <f t="shared" si="46"/>
        <v>0</v>
      </c>
      <c r="G669" s="164">
        <f>SUM(F669:F672)/SUM(D669:D672)</f>
        <v>1</v>
      </c>
      <c r="H669" s="167"/>
    </row>
    <row r="670" spans="1:8" s="4" customFormat="1" ht="12.75" customHeight="1">
      <c r="A670" s="179"/>
      <c r="B670" s="226"/>
      <c r="C670" s="37" t="s">
        <v>13</v>
      </c>
      <c r="D670" s="38">
        <f aca="true" t="shared" si="47" ref="D670:F671">D674</f>
        <v>534</v>
      </c>
      <c r="E670" s="38">
        <f t="shared" si="47"/>
        <v>534</v>
      </c>
      <c r="F670" s="38">
        <f t="shared" si="47"/>
        <v>534</v>
      </c>
      <c r="G670" s="165"/>
      <c r="H670" s="168"/>
    </row>
    <row r="671" spans="1:8" s="4" customFormat="1" ht="12.75" customHeight="1">
      <c r="A671" s="179"/>
      <c r="B671" s="226"/>
      <c r="C671" s="37" t="s">
        <v>14</v>
      </c>
      <c r="D671" s="38">
        <f t="shared" si="47"/>
        <v>66</v>
      </c>
      <c r="E671" s="38">
        <f t="shared" si="47"/>
        <v>66</v>
      </c>
      <c r="F671" s="38">
        <f t="shared" si="47"/>
        <v>66</v>
      </c>
      <c r="G671" s="165"/>
      <c r="H671" s="168"/>
    </row>
    <row r="672" spans="1:8" s="4" customFormat="1" ht="33.75" customHeight="1" thickBot="1">
      <c r="A672" s="180"/>
      <c r="B672" s="227"/>
      <c r="C672" s="39" t="s">
        <v>15</v>
      </c>
      <c r="D672" s="40">
        <f>D680</f>
        <v>0</v>
      </c>
      <c r="E672" s="40">
        <f>E680</f>
        <v>0</v>
      </c>
      <c r="F672" s="40">
        <f>F680</f>
        <v>0</v>
      </c>
      <c r="G672" s="166"/>
      <c r="H672" s="169"/>
    </row>
    <row r="673" spans="1:8" s="4" customFormat="1" ht="23.25" customHeight="1">
      <c r="A673" s="219" t="s">
        <v>17</v>
      </c>
      <c r="B673" s="254" t="s">
        <v>131</v>
      </c>
      <c r="C673" s="102" t="s">
        <v>12</v>
      </c>
      <c r="D673" s="103">
        <f>D677</f>
        <v>0</v>
      </c>
      <c r="E673" s="103">
        <f>E677</f>
        <v>0</v>
      </c>
      <c r="F673" s="103">
        <f>F677</f>
        <v>0</v>
      </c>
      <c r="G673" s="173">
        <f>SUM(F673:F676)/SUM(D673:D676)</f>
        <v>1</v>
      </c>
      <c r="H673" s="222"/>
    </row>
    <row r="674" spans="1:8" s="4" customFormat="1" ht="12.75">
      <c r="A674" s="220"/>
      <c r="B674" s="255"/>
      <c r="C674" s="104" t="s">
        <v>13</v>
      </c>
      <c r="D674" s="93">
        <v>534</v>
      </c>
      <c r="E674" s="93">
        <v>534</v>
      </c>
      <c r="F674" s="93">
        <v>534</v>
      </c>
      <c r="G674" s="174"/>
      <c r="H674" s="223"/>
    </row>
    <row r="675" spans="1:8" s="4" customFormat="1" ht="12.75">
      <c r="A675" s="220"/>
      <c r="B675" s="255"/>
      <c r="C675" s="104" t="s">
        <v>14</v>
      </c>
      <c r="D675" s="93">
        <v>66</v>
      </c>
      <c r="E675" s="93">
        <v>66</v>
      </c>
      <c r="F675" s="93">
        <v>66</v>
      </c>
      <c r="G675" s="174"/>
      <c r="H675" s="223"/>
    </row>
    <row r="676" spans="1:8" s="4" customFormat="1" ht="24.75" customHeight="1" thickBot="1">
      <c r="A676" s="221"/>
      <c r="B676" s="256"/>
      <c r="C676" s="105" t="s">
        <v>15</v>
      </c>
      <c r="D676" s="106">
        <f>D680</f>
        <v>0</v>
      </c>
      <c r="E676" s="106">
        <f aca="true" t="shared" si="48" ref="E676:F680">E680</f>
        <v>0</v>
      </c>
      <c r="F676" s="106">
        <f t="shared" si="48"/>
        <v>0</v>
      </c>
      <c r="G676" s="175"/>
      <c r="H676" s="224"/>
    </row>
    <row r="677" spans="1:8" s="4" customFormat="1" ht="23.25" customHeight="1">
      <c r="A677" s="178" t="s">
        <v>19</v>
      </c>
      <c r="B677" s="181" t="s">
        <v>123</v>
      </c>
      <c r="C677" s="35" t="s">
        <v>12</v>
      </c>
      <c r="D677" s="36">
        <f>D681</f>
        <v>0</v>
      </c>
      <c r="E677" s="36">
        <f t="shared" si="48"/>
        <v>0</v>
      </c>
      <c r="F677" s="36">
        <f t="shared" si="48"/>
        <v>0</v>
      </c>
      <c r="G677" s="164">
        <f>SUM(F677:F680)/SUM(D677:D680)</f>
        <v>1</v>
      </c>
      <c r="H677" s="167"/>
    </row>
    <row r="678" spans="1:8" s="4" customFormat="1" ht="12.75">
      <c r="A678" s="179"/>
      <c r="B678" s="182"/>
      <c r="C678" s="37" t="s">
        <v>13</v>
      </c>
      <c r="D678" s="38">
        <f>D682</f>
        <v>127.4</v>
      </c>
      <c r="E678" s="38">
        <f t="shared" si="48"/>
        <v>127.4</v>
      </c>
      <c r="F678" s="38">
        <f t="shared" si="48"/>
        <v>127.4</v>
      </c>
      <c r="G678" s="165"/>
      <c r="H678" s="168"/>
    </row>
    <row r="679" spans="1:8" s="4" customFormat="1" ht="12.75">
      <c r="A679" s="179"/>
      <c r="B679" s="182"/>
      <c r="C679" s="37" t="s">
        <v>14</v>
      </c>
      <c r="D679" s="38">
        <f>D683</f>
        <v>15.8</v>
      </c>
      <c r="E679" s="38">
        <f t="shared" si="48"/>
        <v>15.8</v>
      </c>
      <c r="F679" s="38">
        <f t="shared" si="48"/>
        <v>15.8</v>
      </c>
      <c r="G679" s="165"/>
      <c r="H679" s="168"/>
    </row>
    <row r="680" spans="1:8" s="4" customFormat="1" ht="21" customHeight="1" thickBot="1">
      <c r="A680" s="180"/>
      <c r="B680" s="183"/>
      <c r="C680" s="39" t="s">
        <v>15</v>
      </c>
      <c r="D680" s="40">
        <f>D684</f>
        <v>0</v>
      </c>
      <c r="E680" s="40">
        <f t="shared" si="48"/>
        <v>0</v>
      </c>
      <c r="F680" s="40">
        <f t="shared" si="48"/>
        <v>0</v>
      </c>
      <c r="G680" s="166"/>
      <c r="H680" s="169"/>
    </row>
    <row r="681" spans="1:8" s="5" customFormat="1" ht="12.75">
      <c r="A681" s="155" t="s">
        <v>20</v>
      </c>
      <c r="B681" s="158" t="s">
        <v>125</v>
      </c>
      <c r="C681" s="16" t="s">
        <v>12</v>
      </c>
      <c r="D681" s="17">
        <v>0</v>
      </c>
      <c r="E681" s="17">
        <v>0</v>
      </c>
      <c r="F681" s="17">
        <v>0</v>
      </c>
      <c r="G681" s="173">
        <f>SUM(F681:F684)/SUM(D681:D684)</f>
        <v>1</v>
      </c>
      <c r="H681" s="170"/>
    </row>
    <row r="682" spans="1:8" s="5" customFormat="1" ht="12.75">
      <c r="A682" s="156"/>
      <c r="B682" s="159"/>
      <c r="C682" s="18" t="s">
        <v>13</v>
      </c>
      <c r="D682" s="19">
        <v>127.4</v>
      </c>
      <c r="E682" s="19">
        <v>127.4</v>
      </c>
      <c r="F682" s="19">
        <v>127.4</v>
      </c>
      <c r="G682" s="174"/>
      <c r="H682" s="171"/>
    </row>
    <row r="683" spans="1:8" s="5" customFormat="1" ht="12.75">
      <c r="A683" s="156"/>
      <c r="B683" s="159"/>
      <c r="C683" s="18" t="s">
        <v>14</v>
      </c>
      <c r="D683" s="19">
        <v>15.8</v>
      </c>
      <c r="E683" s="19">
        <v>15.8</v>
      </c>
      <c r="F683" s="19">
        <v>15.8</v>
      </c>
      <c r="G683" s="174"/>
      <c r="H683" s="171"/>
    </row>
    <row r="684" spans="1:8" s="5" customFormat="1" ht="47.25" customHeight="1" thickBot="1">
      <c r="A684" s="157"/>
      <c r="B684" s="160"/>
      <c r="C684" s="20" t="s">
        <v>15</v>
      </c>
      <c r="D684" s="21">
        <v>0</v>
      </c>
      <c r="E684" s="21">
        <v>0</v>
      </c>
      <c r="F684" s="21">
        <v>0</v>
      </c>
      <c r="G684" s="175"/>
      <c r="H684" s="172"/>
    </row>
    <row r="685" spans="1:8" s="4" customFormat="1" ht="12.75">
      <c r="A685" s="178" t="s">
        <v>21</v>
      </c>
      <c r="B685" s="181" t="s">
        <v>124</v>
      </c>
      <c r="C685" s="35" t="s">
        <v>12</v>
      </c>
      <c r="D685" s="36">
        <f aca="true" t="shared" si="49" ref="D685:F688">D689</f>
        <v>0</v>
      </c>
      <c r="E685" s="36">
        <f t="shared" si="49"/>
        <v>0</v>
      </c>
      <c r="F685" s="36">
        <f t="shared" si="49"/>
        <v>0</v>
      </c>
      <c r="G685" s="164">
        <f>SUM(F685:F688)/SUM(D685:D688)</f>
        <v>0.7760054197203917</v>
      </c>
      <c r="H685" s="167"/>
    </row>
    <row r="686" spans="1:8" s="4" customFormat="1" ht="12.75">
      <c r="A686" s="179"/>
      <c r="B686" s="182"/>
      <c r="C686" s="37" t="s">
        <v>13</v>
      </c>
      <c r="D686" s="38">
        <f t="shared" si="49"/>
        <v>0</v>
      </c>
      <c r="E686" s="38">
        <f>E690</f>
        <v>0</v>
      </c>
      <c r="F686" s="38">
        <f>F690</f>
        <v>0</v>
      </c>
      <c r="G686" s="165"/>
      <c r="H686" s="168"/>
    </row>
    <row r="687" spans="1:8" s="4" customFormat="1" ht="12.75">
      <c r="A687" s="179"/>
      <c r="B687" s="182"/>
      <c r="C687" s="37" t="s">
        <v>14</v>
      </c>
      <c r="D687" s="38">
        <f t="shared" si="49"/>
        <v>1623.7</v>
      </c>
      <c r="E687" s="38">
        <f>E691</f>
        <v>1260</v>
      </c>
      <c r="F687" s="38">
        <f>F691</f>
        <v>1260</v>
      </c>
      <c r="G687" s="165"/>
      <c r="H687" s="168"/>
    </row>
    <row r="688" spans="1:8" s="4" customFormat="1" ht="24.75" customHeight="1" thickBot="1">
      <c r="A688" s="180"/>
      <c r="B688" s="183"/>
      <c r="C688" s="39" t="s">
        <v>15</v>
      </c>
      <c r="D688" s="40">
        <f t="shared" si="49"/>
        <v>0</v>
      </c>
      <c r="E688" s="40">
        <f t="shared" si="49"/>
        <v>0</v>
      </c>
      <c r="F688" s="40">
        <f t="shared" si="49"/>
        <v>0</v>
      </c>
      <c r="G688" s="166"/>
      <c r="H688" s="169"/>
    </row>
    <row r="689" spans="1:8" ht="22.5" customHeight="1">
      <c r="A689" s="156" t="s">
        <v>22</v>
      </c>
      <c r="B689" s="159" t="s">
        <v>126</v>
      </c>
      <c r="C689" s="46" t="s">
        <v>12</v>
      </c>
      <c r="D689" s="47">
        <v>0</v>
      </c>
      <c r="E689" s="47">
        <v>0</v>
      </c>
      <c r="F689" s="47">
        <v>0</v>
      </c>
      <c r="G689" s="173">
        <f>SUM(F689:F692)/SUM(D689:D692)</f>
        <v>0.7760054197203917</v>
      </c>
      <c r="H689" s="170"/>
    </row>
    <row r="690" spans="1:8" ht="21" customHeight="1">
      <c r="A690" s="156"/>
      <c r="B690" s="159"/>
      <c r="C690" s="18" t="s">
        <v>13</v>
      </c>
      <c r="D690" s="19">
        <v>0</v>
      </c>
      <c r="E690" s="19">
        <v>0</v>
      </c>
      <c r="F690" s="19">
        <v>0</v>
      </c>
      <c r="G690" s="174"/>
      <c r="H690" s="171"/>
    </row>
    <row r="691" spans="1:8" ht="20.25" customHeight="1">
      <c r="A691" s="156"/>
      <c r="B691" s="159"/>
      <c r="C691" s="18" t="s">
        <v>14</v>
      </c>
      <c r="D691" s="19">
        <v>1623.7</v>
      </c>
      <c r="E691" s="19">
        <v>1260</v>
      </c>
      <c r="F691" s="19">
        <v>1260</v>
      </c>
      <c r="G691" s="174"/>
      <c r="H691" s="171"/>
    </row>
    <row r="692" spans="1:8" ht="25.5" customHeight="1" thickBot="1">
      <c r="A692" s="157"/>
      <c r="B692" s="160"/>
      <c r="C692" s="20" t="s">
        <v>15</v>
      </c>
      <c r="D692" s="21">
        <v>0</v>
      </c>
      <c r="E692" s="21">
        <v>0</v>
      </c>
      <c r="F692" s="21">
        <v>0</v>
      </c>
      <c r="G692" s="175"/>
      <c r="H692" s="172"/>
    </row>
    <row r="693" spans="1:8" s="4" customFormat="1" ht="12.75" customHeight="1">
      <c r="A693" s="178" t="s">
        <v>23</v>
      </c>
      <c r="B693" s="181" t="s">
        <v>127</v>
      </c>
      <c r="C693" s="35" t="s">
        <v>12</v>
      </c>
      <c r="D693" s="36">
        <f aca="true" t="shared" si="50" ref="D693:F696">D697</f>
        <v>0</v>
      </c>
      <c r="E693" s="36">
        <f t="shared" si="50"/>
        <v>0</v>
      </c>
      <c r="F693" s="36">
        <f t="shared" si="50"/>
        <v>0</v>
      </c>
      <c r="G693" s="164">
        <f>SUM(F693:F696)/SUM(D693:D696)</f>
        <v>0.6340823410227027</v>
      </c>
      <c r="H693" s="167"/>
    </row>
    <row r="694" spans="1:8" s="4" customFormat="1" ht="12.75">
      <c r="A694" s="179"/>
      <c r="B694" s="182"/>
      <c r="C694" s="37" t="s">
        <v>13</v>
      </c>
      <c r="D694" s="38">
        <f t="shared" si="50"/>
        <v>5359</v>
      </c>
      <c r="E694" s="38">
        <f t="shared" si="50"/>
        <v>3398</v>
      </c>
      <c r="F694" s="38">
        <f t="shared" si="50"/>
        <v>3398</v>
      </c>
      <c r="G694" s="165"/>
      <c r="H694" s="168"/>
    </row>
    <row r="695" spans="1:8" s="4" customFormat="1" ht="12.75">
      <c r="A695" s="179"/>
      <c r="B695" s="182"/>
      <c r="C695" s="37" t="s">
        <v>14</v>
      </c>
      <c r="D695" s="38">
        <f t="shared" si="50"/>
        <v>662.3</v>
      </c>
      <c r="E695" s="38">
        <f t="shared" si="50"/>
        <v>420</v>
      </c>
      <c r="F695" s="38">
        <f t="shared" si="50"/>
        <v>420</v>
      </c>
      <c r="G695" s="165"/>
      <c r="H695" s="168"/>
    </row>
    <row r="696" spans="1:15" s="4" customFormat="1" ht="31.5" customHeight="1" thickBot="1">
      <c r="A696" s="180"/>
      <c r="B696" s="183"/>
      <c r="C696" s="39" t="s">
        <v>15</v>
      </c>
      <c r="D696" s="40">
        <f t="shared" si="50"/>
        <v>0</v>
      </c>
      <c r="E696" s="40">
        <f t="shared" si="50"/>
        <v>0</v>
      </c>
      <c r="F696" s="40">
        <f t="shared" si="50"/>
        <v>0</v>
      </c>
      <c r="G696" s="166"/>
      <c r="H696" s="169"/>
      <c r="O696" s="41"/>
    </row>
    <row r="697" spans="1:8" ht="30" customHeight="1">
      <c r="A697" s="155" t="s">
        <v>24</v>
      </c>
      <c r="B697" s="158" t="s">
        <v>128</v>
      </c>
      <c r="C697" s="46" t="s">
        <v>12</v>
      </c>
      <c r="D697" s="47">
        <v>0</v>
      </c>
      <c r="E697" s="47">
        <v>0</v>
      </c>
      <c r="F697" s="47">
        <v>0</v>
      </c>
      <c r="G697" s="173">
        <f>SUM(F697:F700)/SUM(D697:D700)</f>
        <v>0.6340823410227027</v>
      </c>
      <c r="H697" s="170"/>
    </row>
    <row r="698" spans="1:8" ht="25.5" customHeight="1">
      <c r="A698" s="156"/>
      <c r="B698" s="159"/>
      <c r="C698" s="18" t="s">
        <v>13</v>
      </c>
      <c r="D698" s="19">
        <v>5359</v>
      </c>
      <c r="E698" s="19">
        <v>3398</v>
      </c>
      <c r="F698" s="19">
        <v>3398</v>
      </c>
      <c r="G698" s="174"/>
      <c r="H698" s="171"/>
    </row>
    <row r="699" spans="1:8" ht="26.25" customHeight="1">
      <c r="A699" s="156"/>
      <c r="B699" s="159"/>
      <c r="C699" s="18" t="s">
        <v>14</v>
      </c>
      <c r="D699" s="19">
        <v>662.3</v>
      </c>
      <c r="E699" s="19">
        <v>420</v>
      </c>
      <c r="F699" s="19">
        <v>420</v>
      </c>
      <c r="G699" s="174"/>
      <c r="H699" s="171"/>
    </row>
    <row r="700" spans="1:8" ht="32.25" customHeight="1" thickBot="1">
      <c r="A700" s="157"/>
      <c r="B700" s="160"/>
      <c r="C700" s="20" t="s">
        <v>15</v>
      </c>
      <c r="D700" s="21">
        <v>0</v>
      </c>
      <c r="E700" s="21">
        <v>0</v>
      </c>
      <c r="F700" s="21">
        <v>0</v>
      </c>
      <c r="G700" s="175"/>
      <c r="H700" s="172"/>
    </row>
    <row r="701" spans="1:8" ht="12.75">
      <c r="A701" s="231" t="s">
        <v>25</v>
      </c>
      <c r="B701" s="272" t="s">
        <v>18</v>
      </c>
      <c r="C701" s="96" t="s">
        <v>12</v>
      </c>
      <c r="D701" s="97">
        <f>D677+D685+D693</f>
        <v>0</v>
      </c>
      <c r="E701" s="97">
        <f>E677+E685+E693</f>
        <v>0</v>
      </c>
      <c r="F701" s="97">
        <f>F677+F685+F693</f>
        <v>0</v>
      </c>
      <c r="G701" s="143">
        <f>SUM(F701:F705)/SUM(D701:D705)</f>
        <v>0.6939748694594787</v>
      </c>
      <c r="H701" s="237"/>
    </row>
    <row r="702" spans="1:8" ht="12.75">
      <c r="A702" s="232"/>
      <c r="B702" s="273"/>
      <c r="C702" s="98" t="s">
        <v>13</v>
      </c>
      <c r="D702" s="95">
        <f aca="true" t="shared" si="51" ref="D702:F703">D666+D678+D686+D694</f>
        <v>6020.4</v>
      </c>
      <c r="E702" s="95">
        <f t="shared" si="51"/>
        <v>4059.4</v>
      </c>
      <c r="F702" s="95">
        <f t="shared" si="51"/>
        <v>4059.4</v>
      </c>
      <c r="G702" s="144"/>
      <c r="H702" s="238"/>
    </row>
    <row r="703" spans="1:8" ht="12.75">
      <c r="A703" s="232"/>
      <c r="B703" s="273"/>
      <c r="C703" s="98" t="s">
        <v>14</v>
      </c>
      <c r="D703" s="95">
        <f t="shared" si="51"/>
        <v>2367.8</v>
      </c>
      <c r="E703" s="95">
        <f t="shared" si="51"/>
        <v>1761.8</v>
      </c>
      <c r="F703" s="95">
        <f t="shared" si="51"/>
        <v>1761.8</v>
      </c>
      <c r="G703" s="144"/>
      <c r="H703" s="238"/>
    </row>
    <row r="704" spans="1:8" ht="12.75">
      <c r="A704" s="232"/>
      <c r="B704" s="273"/>
      <c r="C704" s="110" t="s">
        <v>15</v>
      </c>
      <c r="D704" s="111">
        <v>0</v>
      </c>
      <c r="E704" s="111">
        <v>0</v>
      </c>
      <c r="F704" s="111">
        <v>0</v>
      </c>
      <c r="G704" s="144"/>
      <c r="H704" s="238"/>
    </row>
    <row r="705" spans="1:8" ht="13.5" thickBot="1">
      <c r="A705" s="233"/>
      <c r="B705" s="274"/>
      <c r="C705" s="99" t="s">
        <v>53</v>
      </c>
      <c r="D705" s="100">
        <f>SUM(D701:D704)</f>
        <v>8388.2</v>
      </c>
      <c r="E705" s="100">
        <f>SUM(E701:E704)</f>
        <v>5821.2</v>
      </c>
      <c r="F705" s="100">
        <f>SUM(F701:F704)</f>
        <v>5821.2</v>
      </c>
      <c r="G705" s="145"/>
      <c r="H705" s="239"/>
    </row>
    <row r="706" spans="1:8" ht="44.25" customHeight="1">
      <c r="A706" s="84" t="s">
        <v>1</v>
      </c>
      <c r="B706" s="85"/>
      <c r="C706" s="217" t="s">
        <v>267</v>
      </c>
      <c r="D706" s="217"/>
      <c r="E706" s="217"/>
      <c r="F706" s="217"/>
      <c r="G706" s="217"/>
      <c r="H706" s="218"/>
    </row>
    <row r="707" spans="1:8" ht="15">
      <c r="A707" s="86" t="s">
        <v>2</v>
      </c>
      <c r="B707" s="28"/>
      <c r="C707" s="87" t="s">
        <v>279</v>
      </c>
      <c r="D707" s="29"/>
      <c r="E707" s="29"/>
      <c r="F707" s="29"/>
      <c r="G707" s="30"/>
      <c r="H707" s="31"/>
    </row>
    <row r="708" spans="1:9" ht="18" customHeight="1" thickBot="1">
      <c r="A708" s="88" t="s">
        <v>3</v>
      </c>
      <c r="B708" s="32"/>
      <c r="C708" s="89" t="s">
        <v>48</v>
      </c>
      <c r="D708" s="33"/>
      <c r="E708" s="33"/>
      <c r="F708" s="33"/>
      <c r="G708" s="34"/>
      <c r="H708" s="90"/>
      <c r="I708" s="8"/>
    </row>
    <row r="709" spans="1:8" ht="102.75" thickBot="1">
      <c r="A709" s="14" t="s">
        <v>4</v>
      </c>
      <c r="B709" s="91" t="s">
        <v>5</v>
      </c>
      <c r="C709" s="91" t="s">
        <v>6</v>
      </c>
      <c r="D709" s="15" t="s">
        <v>7</v>
      </c>
      <c r="E709" s="15" t="s">
        <v>8</v>
      </c>
      <c r="F709" s="15" t="s">
        <v>9</v>
      </c>
      <c r="G709" s="91" t="s">
        <v>10</v>
      </c>
      <c r="H709" s="92" t="s">
        <v>11</v>
      </c>
    </row>
    <row r="710" spans="1:8" s="4" customFormat="1" ht="12.75">
      <c r="A710" s="178">
        <v>1</v>
      </c>
      <c r="B710" s="181" t="s">
        <v>105</v>
      </c>
      <c r="C710" s="35" t="s">
        <v>12</v>
      </c>
      <c r="D710" s="36">
        <f aca="true" t="shared" si="52" ref="D710:F712">D715+D719+D723</f>
        <v>0</v>
      </c>
      <c r="E710" s="36">
        <f t="shared" si="52"/>
        <v>0</v>
      </c>
      <c r="F710" s="36">
        <f t="shared" si="52"/>
        <v>0</v>
      </c>
      <c r="G710" s="164">
        <f>SUM(F710:F714)/SUM(D710:D714)</f>
        <v>0.27850003757420905</v>
      </c>
      <c r="H710" s="167"/>
    </row>
    <row r="711" spans="1:8" s="4" customFormat="1" ht="12.75">
      <c r="A711" s="179"/>
      <c r="B711" s="182"/>
      <c r="C711" s="37" t="s">
        <v>13</v>
      </c>
      <c r="D711" s="38">
        <f t="shared" si="52"/>
        <v>0</v>
      </c>
      <c r="E711" s="38">
        <f t="shared" si="52"/>
        <v>0</v>
      </c>
      <c r="F711" s="38">
        <f t="shared" si="52"/>
        <v>0</v>
      </c>
      <c r="G711" s="165"/>
      <c r="H711" s="168"/>
    </row>
    <row r="712" spans="1:8" s="4" customFormat="1" ht="12.75">
      <c r="A712" s="179"/>
      <c r="B712" s="182"/>
      <c r="C712" s="37" t="s">
        <v>14</v>
      </c>
      <c r="D712" s="38">
        <f t="shared" si="52"/>
        <v>1330.7</v>
      </c>
      <c r="E712" s="38">
        <f t="shared" si="52"/>
        <v>610.4</v>
      </c>
      <c r="F712" s="38">
        <f t="shared" si="52"/>
        <v>370.6</v>
      </c>
      <c r="G712" s="165"/>
      <c r="H712" s="168"/>
    </row>
    <row r="713" spans="1:8" s="4" customFormat="1" ht="12.75">
      <c r="A713" s="179"/>
      <c r="B713" s="182"/>
      <c r="C713" s="48" t="s">
        <v>15</v>
      </c>
      <c r="D713" s="49">
        <v>0</v>
      </c>
      <c r="E713" s="49">
        <v>0</v>
      </c>
      <c r="F713" s="49">
        <v>0</v>
      </c>
      <c r="G713" s="165"/>
      <c r="H713" s="168"/>
    </row>
    <row r="714" spans="1:8" s="4" customFormat="1" ht="15" customHeight="1" thickBot="1">
      <c r="A714" s="180"/>
      <c r="B714" s="183"/>
      <c r="C714" s="39" t="s">
        <v>53</v>
      </c>
      <c r="D714" s="40">
        <f>SUM(D710:D713)</f>
        <v>1330.7</v>
      </c>
      <c r="E714" s="40">
        <f>SUM(E710:E713)</f>
        <v>610.4</v>
      </c>
      <c r="F714" s="40">
        <f>SUM(F710:F713)</f>
        <v>370.6</v>
      </c>
      <c r="G714" s="166"/>
      <c r="H714" s="169"/>
    </row>
    <row r="715" spans="1:8" s="5" customFormat="1" ht="12.75">
      <c r="A715" s="155" t="s">
        <v>16</v>
      </c>
      <c r="B715" s="158" t="s">
        <v>268</v>
      </c>
      <c r="C715" s="16" t="s">
        <v>12</v>
      </c>
      <c r="D715" s="17">
        <v>0</v>
      </c>
      <c r="E715" s="17">
        <v>0</v>
      </c>
      <c r="F715" s="17">
        <v>0</v>
      </c>
      <c r="G715" s="173">
        <f>SUM(F715:F718)/SUM(D715:D718)</f>
        <v>0.3411193339500463</v>
      </c>
      <c r="H715" s="170"/>
    </row>
    <row r="716" spans="1:8" s="5" customFormat="1" ht="12.75">
      <c r="A716" s="156"/>
      <c r="B716" s="159"/>
      <c r="C716" s="18" t="s">
        <v>13</v>
      </c>
      <c r="D716" s="19">
        <v>0</v>
      </c>
      <c r="E716" s="19">
        <v>0</v>
      </c>
      <c r="F716" s="19">
        <v>0</v>
      </c>
      <c r="G716" s="174"/>
      <c r="H716" s="171"/>
    </row>
    <row r="717" spans="1:8" s="5" customFormat="1" ht="12.75">
      <c r="A717" s="156"/>
      <c r="B717" s="159"/>
      <c r="C717" s="18" t="s">
        <v>14</v>
      </c>
      <c r="D717" s="19">
        <v>864.8</v>
      </c>
      <c r="E717" s="19">
        <v>502</v>
      </c>
      <c r="F717" s="19">
        <v>295</v>
      </c>
      <c r="G717" s="174"/>
      <c r="H717" s="171"/>
    </row>
    <row r="718" spans="1:8" s="5" customFormat="1" ht="42.75" customHeight="1">
      <c r="A718" s="250"/>
      <c r="B718" s="251"/>
      <c r="C718" s="18" t="s">
        <v>15</v>
      </c>
      <c r="D718" s="19">
        <v>0</v>
      </c>
      <c r="E718" s="19">
        <v>0</v>
      </c>
      <c r="F718" s="19">
        <v>0</v>
      </c>
      <c r="G718" s="252"/>
      <c r="H718" s="253"/>
    </row>
    <row r="719" spans="1:8" s="4" customFormat="1" ht="12.75">
      <c r="A719" s="156" t="s">
        <v>17</v>
      </c>
      <c r="B719" s="159" t="s">
        <v>106</v>
      </c>
      <c r="C719" s="46" t="s">
        <v>12</v>
      </c>
      <c r="D719" s="47">
        <f aca="true" t="shared" si="53" ref="D719:F720">D727</f>
        <v>0</v>
      </c>
      <c r="E719" s="47">
        <f t="shared" si="53"/>
        <v>0</v>
      </c>
      <c r="F719" s="47">
        <f t="shared" si="53"/>
        <v>0</v>
      </c>
      <c r="G719" s="162">
        <f>SUM(F719:F722)/SUM(D719:D722)</f>
        <v>0.39541892706449666</v>
      </c>
      <c r="H719" s="171"/>
    </row>
    <row r="720" spans="1:8" s="4" customFormat="1" ht="12.75">
      <c r="A720" s="156"/>
      <c r="B720" s="159"/>
      <c r="C720" s="18" t="s">
        <v>13</v>
      </c>
      <c r="D720" s="19">
        <f t="shared" si="53"/>
        <v>0</v>
      </c>
      <c r="E720" s="19">
        <v>0</v>
      </c>
      <c r="F720" s="19">
        <v>0</v>
      </c>
      <c r="G720" s="162"/>
      <c r="H720" s="171"/>
    </row>
    <row r="721" spans="1:8" s="4" customFormat="1" ht="12.75">
      <c r="A721" s="156"/>
      <c r="B721" s="159"/>
      <c r="C721" s="18" t="s">
        <v>14</v>
      </c>
      <c r="D721" s="19">
        <v>165.9</v>
      </c>
      <c r="E721" s="19">
        <v>98.4</v>
      </c>
      <c r="F721" s="19">
        <v>65.6</v>
      </c>
      <c r="G721" s="162"/>
      <c r="H721" s="171"/>
    </row>
    <row r="722" spans="1:8" s="4" customFormat="1" ht="33" customHeight="1" thickBot="1">
      <c r="A722" s="157"/>
      <c r="B722" s="160"/>
      <c r="C722" s="20" t="s">
        <v>15</v>
      </c>
      <c r="D722" s="21">
        <v>0</v>
      </c>
      <c r="E722" s="21">
        <v>0</v>
      </c>
      <c r="F722" s="21">
        <v>0</v>
      </c>
      <c r="G722" s="163"/>
      <c r="H722" s="172"/>
    </row>
    <row r="723" spans="1:8" s="4" customFormat="1" ht="12.75">
      <c r="A723" s="156" t="s">
        <v>19</v>
      </c>
      <c r="B723" s="159" t="s">
        <v>269</v>
      </c>
      <c r="C723" s="46" t="s">
        <v>12</v>
      </c>
      <c r="D723" s="47">
        <v>0</v>
      </c>
      <c r="E723" s="47">
        <v>0</v>
      </c>
      <c r="F723" s="47">
        <v>0</v>
      </c>
      <c r="G723" s="162">
        <f>SUM(F723:F726)/SUM(D723:D726)</f>
        <v>0.03333333333333333</v>
      </c>
      <c r="H723" s="171"/>
    </row>
    <row r="724" spans="1:8" s="4" customFormat="1" ht="12.75">
      <c r="A724" s="156"/>
      <c r="B724" s="159"/>
      <c r="C724" s="18" t="s">
        <v>13</v>
      </c>
      <c r="D724" s="19">
        <f>D732</f>
        <v>0</v>
      </c>
      <c r="E724" s="19">
        <v>0</v>
      </c>
      <c r="F724" s="19">
        <v>0</v>
      </c>
      <c r="G724" s="162"/>
      <c r="H724" s="171"/>
    </row>
    <row r="725" spans="1:8" s="4" customFormat="1" ht="12.75">
      <c r="A725" s="156"/>
      <c r="B725" s="159"/>
      <c r="C725" s="18" t="s">
        <v>14</v>
      </c>
      <c r="D725" s="19">
        <v>300</v>
      </c>
      <c r="E725" s="19">
        <v>10</v>
      </c>
      <c r="F725" s="19">
        <v>10</v>
      </c>
      <c r="G725" s="162"/>
      <c r="H725" s="171"/>
    </row>
    <row r="726" spans="1:8" s="4" customFormat="1" ht="33" customHeight="1" thickBot="1">
      <c r="A726" s="157"/>
      <c r="B726" s="160"/>
      <c r="C726" s="20" t="s">
        <v>15</v>
      </c>
      <c r="D726" s="21">
        <v>0</v>
      </c>
      <c r="E726" s="21">
        <v>0</v>
      </c>
      <c r="F726" s="21">
        <v>0</v>
      </c>
      <c r="G726" s="163"/>
      <c r="H726" s="172"/>
    </row>
    <row r="727" spans="1:8" ht="19.5" customHeight="1">
      <c r="A727" s="179" t="s">
        <v>20</v>
      </c>
      <c r="B727" s="182" t="s">
        <v>107</v>
      </c>
      <c r="C727" s="134" t="s">
        <v>12</v>
      </c>
      <c r="D727" s="117">
        <v>0</v>
      </c>
      <c r="E727" s="117">
        <v>0</v>
      </c>
      <c r="F727" s="117">
        <v>0</v>
      </c>
      <c r="G727" s="164">
        <f>SUM(F727:F731)/SUM(D727:D731)</f>
        <v>0.6666666666666666</v>
      </c>
      <c r="H727" s="167"/>
    </row>
    <row r="728" spans="1:8" ht="16.5" customHeight="1">
      <c r="A728" s="179"/>
      <c r="B728" s="182"/>
      <c r="C728" s="37" t="s">
        <v>13</v>
      </c>
      <c r="D728" s="38">
        <v>0</v>
      </c>
      <c r="E728" s="38">
        <v>0</v>
      </c>
      <c r="F728" s="38">
        <v>0</v>
      </c>
      <c r="G728" s="165"/>
      <c r="H728" s="168"/>
    </row>
    <row r="729" spans="1:8" ht="14.25" customHeight="1">
      <c r="A729" s="179"/>
      <c r="B729" s="182"/>
      <c r="C729" s="37" t="s">
        <v>14</v>
      </c>
      <c r="D729" s="38">
        <f>D734+D738</f>
        <v>915</v>
      </c>
      <c r="E729" s="38">
        <f>E734+E738</f>
        <v>610</v>
      </c>
      <c r="F729" s="38">
        <f>F734+F738</f>
        <v>610</v>
      </c>
      <c r="G729" s="165"/>
      <c r="H729" s="168"/>
    </row>
    <row r="730" spans="1:8" ht="15.75" customHeight="1">
      <c r="A730" s="179"/>
      <c r="B730" s="182"/>
      <c r="C730" s="48" t="s">
        <v>15</v>
      </c>
      <c r="D730" s="49">
        <v>0</v>
      </c>
      <c r="E730" s="49">
        <v>0</v>
      </c>
      <c r="F730" s="49">
        <v>0</v>
      </c>
      <c r="G730" s="165"/>
      <c r="H730" s="168"/>
    </row>
    <row r="731" spans="1:8" ht="16.5" customHeight="1" thickBot="1">
      <c r="A731" s="180"/>
      <c r="B731" s="183"/>
      <c r="C731" s="39" t="s">
        <v>53</v>
      </c>
      <c r="D731" s="40">
        <f>SUM(D727:D730)</f>
        <v>915</v>
      </c>
      <c r="E731" s="40">
        <f>SUM(E727:E730)</f>
        <v>610</v>
      </c>
      <c r="F731" s="40">
        <f>SUM(F727:F730)</f>
        <v>610</v>
      </c>
      <c r="G731" s="166"/>
      <c r="H731" s="169"/>
    </row>
    <row r="732" spans="1:8" ht="26.25" customHeight="1">
      <c r="A732" s="155" t="s">
        <v>21</v>
      </c>
      <c r="B732" s="158" t="s">
        <v>108</v>
      </c>
      <c r="C732" s="16" t="s">
        <v>12</v>
      </c>
      <c r="D732" s="17">
        <f>D710+D719</f>
        <v>0</v>
      </c>
      <c r="E732" s="17">
        <f>E710+E719</f>
        <v>0</v>
      </c>
      <c r="F732" s="17">
        <f>F710+F719</f>
        <v>0</v>
      </c>
      <c r="G732" s="161">
        <f>SUM(F732:F735)/SUM(D732:D735)</f>
        <v>0.6666666666666666</v>
      </c>
      <c r="H732" s="170"/>
    </row>
    <row r="733" spans="1:8" ht="23.25" customHeight="1">
      <c r="A733" s="156"/>
      <c r="B733" s="159"/>
      <c r="C733" s="18" t="s">
        <v>13</v>
      </c>
      <c r="D733" s="47">
        <f>D711+D720</f>
        <v>0</v>
      </c>
      <c r="E733" s="47">
        <v>0</v>
      </c>
      <c r="F733" s="47">
        <v>0</v>
      </c>
      <c r="G733" s="162"/>
      <c r="H733" s="171"/>
    </row>
    <row r="734" spans="1:8" ht="31.5" customHeight="1">
      <c r="A734" s="156"/>
      <c r="B734" s="159"/>
      <c r="C734" s="18" t="s">
        <v>14</v>
      </c>
      <c r="D734" s="47">
        <v>915</v>
      </c>
      <c r="E734" s="47">
        <v>610</v>
      </c>
      <c r="F734" s="47">
        <v>610</v>
      </c>
      <c r="G734" s="162"/>
      <c r="H734" s="171"/>
    </row>
    <row r="735" spans="1:8" ht="69" customHeight="1" thickBot="1">
      <c r="A735" s="157"/>
      <c r="B735" s="160"/>
      <c r="C735" s="20" t="s">
        <v>15</v>
      </c>
      <c r="D735" s="47">
        <v>0</v>
      </c>
      <c r="E735" s="47">
        <v>0</v>
      </c>
      <c r="F735" s="47">
        <v>0</v>
      </c>
      <c r="G735" s="163"/>
      <c r="H735" s="172"/>
    </row>
    <row r="736" spans="1:8" s="4" customFormat="1" ht="12.75">
      <c r="A736" s="155" t="s">
        <v>22</v>
      </c>
      <c r="B736" s="158" t="s">
        <v>109</v>
      </c>
      <c r="C736" s="16" t="s">
        <v>12</v>
      </c>
      <c r="D736" s="17">
        <f>D740</f>
        <v>0</v>
      </c>
      <c r="E736" s="17">
        <f>E740</f>
        <v>0</v>
      </c>
      <c r="F736" s="17">
        <f>F740</f>
        <v>0</v>
      </c>
      <c r="G736" s="161">
        <v>0</v>
      </c>
      <c r="H736" s="170"/>
    </row>
    <row r="737" spans="1:8" s="4" customFormat="1" ht="12.75">
      <c r="A737" s="156"/>
      <c r="B737" s="159"/>
      <c r="C737" s="18" t="s">
        <v>13</v>
      </c>
      <c r="D737" s="19">
        <v>0</v>
      </c>
      <c r="E737" s="19">
        <v>0</v>
      </c>
      <c r="F737" s="19">
        <v>0</v>
      </c>
      <c r="G737" s="162"/>
      <c r="H737" s="171"/>
    </row>
    <row r="738" spans="1:8" s="4" customFormat="1" ht="12.75">
      <c r="A738" s="156"/>
      <c r="B738" s="159"/>
      <c r="C738" s="18" t="s">
        <v>14</v>
      </c>
      <c r="D738" s="19">
        <v>0</v>
      </c>
      <c r="E738" s="19">
        <v>0</v>
      </c>
      <c r="F738" s="19">
        <v>0</v>
      </c>
      <c r="G738" s="162"/>
      <c r="H738" s="171"/>
    </row>
    <row r="739" spans="1:8" s="4" customFormat="1" ht="53.25" customHeight="1" thickBot="1">
      <c r="A739" s="157"/>
      <c r="B739" s="160"/>
      <c r="C739" s="20" t="s">
        <v>15</v>
      </c>
      <c r="D739" s="21">
        <v>0</v>
      </c>
      <c r="E739" s="21">
        <v>0</v>
      </c>
      <c r="F739" s="21">
        <v>0</v>
      </c>
      <c r="G739" s="163"/>
      <c r="H739" s="172"/>
    </row>
    <row r="740" spans="1:8" s="5" customFormat="1" ht="12.75">
      <c r="A740" s="178" t="s">
        <v>23</v>
      </c>
      <c r="B740" s="181" t="s">
        <v>110</v>
      </c>
      <c r="C740" s="35" t="s">
        <v>12</v>
      </c>
      <c r="D740" s="36">
        <v>0</v>
      </c>
      <c r="E740" s="36">
        <v>0</v>
      </c>
      <c r="F740" s="36">
        <v>0</v>
      </c>
      <c r="G740" s="164">
        <f>SUM(F740:F744)/SUM(D740:D744)</f>
        <v>0.6740156371064309</v>
      </c>
      <c r="H740" s="167"/>
    </row>
    <row r="741" spans="1:8" s="5" customFormat="1" ht="12.75">
      <c r="A741" s="179"/>
      <c r="B741" s="182"/>
      <c r="C741" s="37" t="s">
        <v>13</v>
      </c>
      <c r="D741" s="38">
        <f>D746+D750+D754</f>
        <v>531</v>
      </c>
      <c r="E741" s="38">
        <f>E746+E750+E754</f>
        <v>441</v>
      </c>
      <c r="F741" s="38">
        <f>F746+F750</f>
        <v>344.9</v>
      </c>
      <c r="G741" s="165"/>
      <c r="H741" s="168"/>
    </row>
    <row r="742" spans="1:8" s="5" customFormat="1" ht="12.75">
      <c r="A742" s="179"/>
      <c r="B742" s="182"/>
      <c r="C742" s="37" t="s">
        <v>14</v>
      </c>
      <c r="D742" s="38">
        <f>D747+D751+D755</f>
        <v>2308.4</v>
      </c>
      <c r="E742" s="38">
        <f>E747+E751+E755</f>
        <v>2015.7</v>
      </c>
      <c r="F742" s="38">
        <f>F747+F751+F755</f>
        <v>1568.8999999999999</v>
      </c>
      <c r="G742" s="165"/>
      <c r="H742" s="168"/>
    </row>
    <row r="743" spans="1:8" s="5" customFormat="1" ht="12.75">
      <c r="A743" s="179"/>
      <c r="B743" s="182"/>
      <c r="C743" s="48" t="s">
        <v>15</v>
      </c>
      <c r="D743" s="49">
        <v>0</v>
      </c>
      <c r="E743" s="49">
        <v>0</v>
      </c>
      <c r="F743" s="49">
        <v>0</v>
      </c>
      <c r="G743" s="165"/>
      <c r="H743" s="168"/>
    </row>
    <row r="744" spans="1:8" s="5" customFormat="1" ht="18" customHeight="1" thickBot="1">
      <c r="A744" s="180"/>
      <c r="B744" s="183"/>
      <c r="C744" s="39" t="s">
        <v>53</v>
      </c>
      <c r="D744" s="40">
        <f>SUM(D740:D743)</f>
        <v>2839.4</v>
      </c>
      <c r="E744" s="40">
        <f>SUM(E740:E743)</f>
        <v>2456.7</v>
      </c>
      <c r="F744" s="40">
        <f>SUM(F740:F743)</f>
        <v>1913.7999999999997</v>
      </c>
      <c r="G744" s="166"/>
      <c r="H744" s="169"/>
    </row>
    <row r="745" spans="1:8" ht="12.75">
      <c r="A745" s="155" t="s">
        <v>24</v>
      </c>
      <c r="B745" s="158" t="s">
        <v>111</v>
      </c>
      <c r="C745" s="16" t="s">
        <v>12</v>
      </c>
      <c r="D745" s="114">
        <f>D736</f>
        <v>0</v>
      </c>
      <c r="E745" s="114">
        <f>E736</f>
        <v>0</v>
      </c>
      <c r="F745" s="114">
        <f>F736</f>
        <v>0</v>
      </c>
      <c r="G745" s="161">
        <f>SUM(F745:F748)/SUM(D745:D748)</f>
        <v>0.7236772647906768</v>
      </c>
      <c r="H745" s="170"/>
    </row>
    <row r="746" spans="1:8" ht="12.75">
      <c r="A746" s="156"/>
      <c r="B746" s="159"/>
      <c r="C746" s="18" t="s">
        <v>13</v>
      </c>
      <c r="D746" s="19">
        <v>531</v>
      </c>
      <c r="E746" s="19">
        <v>441</v>
      </c>
      <c r="F746" s="19">
        <v>344.9</v>
      </c>
      <c r="G746" s="162"/>
      <c r="H746" s="171"/>
    </row>
    <row r="747" spans="1:8" ht="12.75">
      <c r="A747" s="156"/>
      <c r="B747" s="159"/>
      <c r="C747" s="18" t="s">
        <v>14</v>
      </c>
      <c r="D747" s="19">
        <v>1931.7</v>
      </c>
      <c r="E747" s="19">
        <v>1796.9</v>
      </c>
      <c r="F747" s="19">
        <v>1437.3</v>
      </c>
      <c r="G747" s="162"/>
      <c r="H747" s="171"/>
    </row>
    <row r="748" spans="1:8" ht="42.75" customHeight="1" thickBot="1">
      <c r="A748" s="157"/>
      <c r="B748" s="160"/>
      <c r="C748" s="20" t="s">
        <v>15</v>
      </c>
      <c r="D748" s="47">
        <f>D739</f>
        <v>0</v>
      </c>
      <c r="E748" s="47">
        <f>E739</f>
        <v>0</v>
      </c>
      <c r="F748" s="47">
        <f>F739</f>
        <v>0</v>
      </c>
      <c r="G748" s="163"/>
      <c r="H748" s="172"/>
    </row>
    <row r="749" spans="1:8" s="4" customFormat="1" ht="12.75">
      <c r="A749" s="155" t="s">
        <v>25</v>
      </c>
      <c r="B749" s="158" t="s">
        <v>112</v>
      </c>
      <c r="C749" s="16" t="s">
        <v>12</v>
      </c>
      <c r="D749" s="17">
        <f>D757</f>
        <v>0</v>
      </c>
      <c r="E749" s="17">
        <f>E757</f>
        <v>0</v>
      </c>
      <c r="F749" s="17">
        <f>F757</f>
        <v>0</v>
      </c>
      <c r="G749" s="161">
        <f>SUM(F749:F752)/SUM(D749:D752)</f>
        <v>0.11733568592853993</v>
      </c>
      <c r="H749" s="170"/>
    </row>
    <row r="750" spans="1:8" s="4" customFormat="1" ht="12.75">
      <c r="A750" s="156"/>
      <c r="B750" s="159"/>
      <c r="C750" s="18" t="s">
        <v>13</v>
      </c>
      <c r="D750" s="19">
        <v>0</v>
      </c>
      <c r="E750" s="19">
        <v>0</v>
      </c>
      <c r="F750" s="19">
        <v>0</v>
      </c>
      <c r="G750" s="162"/>
      <c r="H750" s="171"/>
    </row>
    <row r="751" spans="1:8" s="4" customFormat="1" ht="12.75">
      <c r="A751" s="156"/>
      <c r="B751" s="159"/>
      <c r="C751" s="18" t="s">
        <v>14</v>
      </c>
      <c r="D751" s="19">
        <v>226.7</v>
      </c>
      <c r="E751" s="19">
        <v>98.8</v>
      </c>
      <c r="F751" s="19">
        <v>26.6</v>
      </c>
      <c r="G751" s="162"/>
      <c r="H751" s="171"/>
    </row>
    <row r="752" spans="1:8" s="4" customFormat="1" ht="36" customHeight="1" thickBot="1">
      <c r="A752" s="157"/>
      <c r="B752" s="160"/>
      <c r="C752" s="20" t="s">
        <v>15</v>
      </c>
      <c r="D752" s="21">
        <v>0</v>
      </c>
      <c r="E752" s="21">
        <v>0</v>
      </c>
      <c r="F752" s="21">
        <v>0</v>
      </c>
      <c r="G752" s="163"/>
      <c r="H752" s="172"/>
    </row>
    <row r="753" spans="1:8" s="4" customFormat="1" ht="12.75">
      <c r="A753" s="155" t="s">
        <v>28</v>
      </c>
      <c r="B753" s="158" t="s">
        <v>270</v>
      </c>
      <c r="C753" s="16" t="s">
        <v>12</v>
      </c>
      <c r="D753" s="17">
        <v>0</v>
      </c>
      <c r="E753" s="17">
        <v>0</v>
      </c>
      <c r="F753" s="17">
        <v>0</v>
      </c>
      <c r="G753" s="161">
        <f>SUM(F753:F756)/SUM(D753:D756)</f>
        <v>0.7</v>
      </c>
      <c r="H753" s="170"/>
    </row>
    <row r="754" spans="1:8" s="4" customFormat="1" ht="12.75">
      <c r="A754" s="156"/>
      <c r="B754" s="159"/>
      <c r="C754" s="18" t="s">
        <v>13</v>
      </c>
      <c r="D754" s="19">
        <v>0</v>
      </c>
      <c r="E754" s="19">
        <v>0</v>
      </c>
      <c r="F754" s="19">
        <v>0</v>
      </c>
      <c r="G754" s="162"/>
      <c r="H754" s="171"/>
    </row>
    <row r="755" spans="1:8" s="4" customFormat="1" ht="12.75">
      <c r="A755" s="156"/>
      <c r="B755" s="159"/>
      <c r="C755" s="18" t="s">
        <v>14</v>
      </c>
      <c r="D755" s="19">
        <v>150</v>
      </c>
      <c r="E755" s="19">
        <v>120</v>
      </c>
      <c r="F755" s="19">
        <v>105</v>
      </c>
      <c r="G755" s="162"/>
      <c r="H755" s="171"/>
    </row>
    <row r="756" spans="1:8" s="4" customFormat="1" ht="36" customHeight="1" thickBot="1">
      <c r="A756" s="157"/>
      <c r="B756" s="160"/>
      <c r="C756" s="20" t="s">
        <v>15</v>
      </c>
      <c r="D756" s="21">
        <v>0</v>
      </c>
      <c r="E756" s="21">
        <v>0</v>
      </c>
      <c r="F756" s="21">
        <v>0</v>
      </c>
      <c r="G756" s="163"/>
      <c r="H756" s="172"/>
    </row>
    <row r="757" spans="1:8" s="5" customFormat="1" ht="12.75">
      <c r="A757" s="178" t="s">
        <v>29</v>
      </c>
      <c r="B757" s="181" t="s">
        <v>113</v>
      </c>
      <c r="C757" s="35" t="s">
        <v>12</v>
      </c>
      <c r="D757" s="36">
        <v>0</v>
      </c>
      <c r="E757" s="36">
        <v>0</v>
      </c>
      <c r="F757" s="36">
        <v>0</v>
      </c>
      <c r="G757" s="164">
        <f>SUM(F757:F761)/SUM(D757:D761)</f>
        <v>0.8539518900343642</v>
      </c>
      <c r="H757" s="167"/>
    </row>
    <row r="758" spans="1:8" s="5" customFormat="1" ht="12.75">
      <c r="A758" s="179"/>
      <c r="B758" s="182"/>
      <c r="C758" s="37" t="s">
        <v>13</v>
      </c>
      <c r="D758" s="38">
        <f aca="true" t="shared" si="54" ref="D758:F759">D763+D767</f>
        <v>500</v>
      </c>
      <c r="E758" s="38">
        <f t="shared" si="54"/>
        <v>500</v>
      </c>
      <c r="F758" s="38">
        <f t="shared" si="54"/>
        <v>500</v>
      </c>
      <c r="G758" s="165"/>
      <c r="H758" s="168"/>
    </row>
    <row r="759" spans="1:8" s="5" customFormat="1" ht="12.75">
      <c r="A759" s="179"/>
      <c r="B759" s="182"/>
      <c r="C759" s="37" t="s">
        <v>14</v>
      </c>
      <c r="D759" s="38">
        <f t="shared" si="54"/>
        <v>780.4</v>
      </c>
      <c r="E759" s="38">
        <f t="shared" si="54"/>
        <v>656.4</v>
      </c>
      <c r="F759" s="38">
        <f t="shared" si="54"/>
        <v>593.4</v>
      </c>
      <c r="G759" s="165"/>
      <c r="H759" s="168"/>
    </row>
    <row r="760" spans="1:8" s="5" customFormat="1" ht="12.75">
      <c r="A760" s="179"/>
      <c r="B760" s="182"/>
      <c r="C760" s="48" t="s">
        <v>15</v>
      </c>
      <c r="D760" s="49">
        <v>0</v>
      </c>
      <c r="E760" s="49">
        <v>0</v>
      </c>
      <c r="F760" s="49">
        <v>0</v>
      </c>
      <c r="G760" s="165"/>
      <c r="H760" s="168"/>
    </row>
    <row r="761" spans="1:8" s="5" customFormat="1" ht="18" customHeight="1" thickBot="1">
      <c r="A761" s="180"/>
      <c r="B761" s="183"/>
      <c r="C761" s="39" t="s">
        <v>53</v>
      </c>
      <c r="D761" s="40">
        <f>SUM(D757:D760)</f>
        <v>1280.4</v>
      </c>
      <c r="E761" s="40">
        <f>SUM(E757:E760)</f>
        <v>1156.4</v>
      </c>
      <c r="F761" s="40">
        <f>SUM(F757:F760)</f>
        <v>1093.4</v>
      </c>
      <c r="G761" s="166"/>
      <c r="H761" s="169"/>
    </row>
    <row r="762" spans="1:8" s="5" customFormat="1" ht="12.75">
      <c r="A762" s="155" t="s">
        <v>30</v>
      </c>
      <c r="B762" s="158" t="s">
        <v>114</v>
      </c>
      <c r="C762" s="16" t="s">
        <v>12</v>
      </c>
      <c r="D762" s="17">
        <v>0</v>
      </c>
      <c r="E762" s="17">
        <v>0</v>
      </c>
      <c r="F762" s="17">
        <v>0</v>
      </c>
      <c r="G762" s="173">
        <f>SUM(F762:F765)/SUM(D762:D765)</f>
        <v>0.739771778458113</v>
      </c>
      <c r="H762" s="170"/>
    </row>
    <row r="763" spans="1:8" s="5" customFormat="1" ht="12.75">
      <c r="A763" s="156"/>
      <c r="B763" s="159"/>
      <c r="C763" s="18" t="s">
        <v>13</v>
      </c>
      <c r="D763" s="19">
        <v>0</v>
      </c>
      <c r="E763" s="19">
        <v>0</v>
      </c>
      <c r="F763" s="19">
        <v>0</v>
      </c>
      <c r="G763" s="174"/>
      <c r="H763" s="171"/>
    </row>
    <row r="764" spans="1:8" s="5" customFormat="1" ht="12.75">
      <c r="A764" s="156"/>
      <c r="B764" s="159"/>
      <c r="C764" s="18" t="s">
        <v>14</v>
      </c>
      <c r="D764" s="19">
        <v>718.6</v>
      </c>
      <c r="E764" s="19">
        <v>594.6</v>
      </c>
      <c r="F764" s="19">
        <v>531.6</v>
      </c>
      <c r="G764" s="174"/>
      <c r="H764" s="171"/>
    </row>
    <row r="765" spans="1:8" s="5" customFormat="1" ht="22.5" customHeight="1" thickBot="1">
      <c r="A765" s="157"/>
      <c r="B765" s="160"/>
      <c r="C765" s="20" t="s">
        <v>15</v>
      </c>
      <c r="D765" s="21">
        <v>0</v>
      </c>
      <c r="E765" s="21">
        <v>0</v>
      </c>
      <c r="F765" s="21">
        <v>0</v>
      </c>
      <c r="G765" s="175"/>
      <c r="H765" s="172"/>
    </row>
    <row r="766" spans="1:8" s="5" customFormat="1" ht="12.75" customHeight="1">
      <c r="A766" s="155" t="s">
        <v>31</v>
      </c>
      <c r="B766" s="158" t="s">
        <v>115</v>
      </c>
      <c r="C766" s="16" t="s">
        <v>12</v>
      </c>
      <c r="D766" s="17">
        <v>0</v>
      </c>
      <c r="E766" s="17">
        <v>0</v>
      </c>
      <c r="F766" s="17">
        <v>0</v>
      </c>
      <c r="G766" s="161">
        <f>SUM(F766:F769)/SUM(D766:D769)</f>
        <v>1</v>
      </c>
      <c r="H766" s="170"/>
    </row>
    <row r="767" spans="1:8" s="5" customFormat="1" ht="12.75">
      <c r="A767" s="156"/>
      <c r="B767" s="159"/>
      <c r="C767" s="18" t="s">
        <v>13</v>
      </c>
      <c r="D767" s="19">
        <v>500</v>
      </c>
      <c r="E767" s="19">
        <v>500</v>
      </c>
      <c r="F767" s="19">
        <v>500</v>
      </c>
      <c r="G767" s="162"/>
      <c r="H767" s="171"/>
    </row>
    <row r="768" spans="1:8" s="5" customFormat="1" ht="12.75">
      <c r="A768" s="156"/>
      <c r="B768" s="159"/>
      <c r="C768" s="18" t="s">
        <v>14</v>
      </c>
      <c r="D768" s="19">
        <v>61.8</v>
      </c>
      <c r="E768" s="19">
        <v>61.8</v>
      </c>
      <c r="F768" s="19">
        <v>61.8</v>
      </c>
      <c r="G768" s="162"/>
      <c r="H768" s="171"/>
    </row>
    <row r="769" spans="1:8" s="5" customFormat="1" ht="18.75" customHeight="1" thickBot="1">
      <c r="A769" s="157"/>
      <c r="B769" s="160"/>
      <c r="C769" s="20" t="s">
        <v>15</v>
      </c>
      <c r="D769" s="21">
        <v>0</v>
      </c>
      <c r="E769" s="21">
        <v>0</v>
      </c>
      <c r="F769" s="21">
        <v>0</v>
      </c>
      <c r="G769" s="163"/>
      <c r="H769" s="172"/>
    </row>
    <row r="770" spans="1:8" ht="12.75">
      <c r="A770" s="231" t="s">
        <v>32</v>
      </c>
      <c r="B770" s="234" t="s">
        <v>18</v>
      </c>
      <c r="C770" s="96" t="s">
        <v>12</v>
      </c>
      <c r="D770" s="97">
        <f>D732</f>
        <v>0</v>
      </c>
      <c r="E770" s="97">
        <f>E732</f>
        <v>0</v>
      </c>
      <c r="F770" s="97">
        <f>F732</f>
        <v>0</v>
      </c>
      <c r="G770" s="143">
        <f>SUM(F770:F773)/SUM(D770:D773)</f>
        <v>0.6264708192600739</v>
      </c>
      <c r="H770" s="146"/>
    </row>
    <row r="771" spans="1:8" ht="12.75">
      <c r="A771" s="232"/>
      <c r="B771" s="235"/>
      <c r="C771" s="98" t="s">
        <v>13</v>
      </c>
      <c r="D771" s="95">
        <f aca="true" t="shared" si="55" ref="D771:F772">D711+D728+D741+D758</f>
        <v>1031</v>
      </c>
      <c r="E771" s="95">
        <f t="shared" si="55"/>
        <v>941</v>
      </c>
      <c r="F771" s="95">
        <f t="shared" si="55"/>
        <v>844.9</v>
      </c>
      <c r="G771" s="144"/>
      <c r="H771" s="147"/>
    </row>
    <row r="772" spans="1:8" ht="12.75">
      <c r="A772" s="232"/>
      <c r="B772" s="235"/>
      <c r="C772" s="98" t="s">
        <v>14</v>
      </c>
      <c r="D772" s="95">
        <f t="shared" si="55"/>
        <v>5334.5</v>
      </c>
      <c r="E772" s="95">
        <f t="shared" si="55"/>
        <v>3892.5000000000005</v>
      </c>
      <c r="F772" s="95">
        <f t="shared" si="55"/>
        <v>3142.9</v>
      </c>
      <c r="G772" s="144"/>
      <c r="H772" s="147"/>
    </row>
    <row r="773" spans="1:8" ht="12.75">
      <c r="A773" s="232"/>
      <c r="B773" s="235"/>
      <c r="C773" s="98" t="s">
        <v>15</v>
      </c>
      <c r="D773" s="95">
        <f>D735</f>
        <v>0</v>
      </c>
      <c r="E773" s="95">
        <f>E735</f>
        <v>0</v>
      </c>
      <c r="F773" s="95">
        <f>F735</f>
        <v>0</v>
      </c>
      <c r="G773" s="144"/>
      <c r="H773" s="147"/>
    </row>
    <row r="774" spans="1:8" ht="13.5" thickBot="1">
      <c r="A774" s="233"/>
      <c r="B774" s="236"/>
      <c r="C774" s="128" t="s">
        <v>53</v>
      </c>
      <c r="D774" s="109">
        <f>SUM(D770:D773)</f>
        <v>6365.5</v>
      </c>
      <c r="E774" s="109">
        <f>SUM(E770:E773)</f>
        <v>4833.5</v>
      </c>
      <c r="F774" s="109">
        <f>SUM(F770:F773)</f>
        <v>3987.8</v>
      </c>
      <c r="G774" s="145"/>
      <c r="H774" s="148"/>
    </row>
    <row r="775" spans="1:8" ht="36" customHeight="1">
      <c r="A775" s="84" t="s">
        <v>1</v>
      </c>
      <c r="B775" s="85"/>
      <c r="C775" s="217" t="s">
        <v>259</v>
      </c>
      <c r="D775" s="217"/>
      <c r="E775" s="217"/>
      <c r="F775" s="217"/>
      <c r="G775" s="217"/>
      <c r="H775" s="218"/>
    </row>
    <row r="776" spans="1:8" ht="15">
      <c r="A776" s="86" t="s">
        <v>2</v>
      </c>
      <c r="B776" s="28"/>
      <c r="C776" s="87" t="s">
        <v>281</v>
      </c>
      <c r="D776" s="29"/>
      <c r="E776" s="29"/>
      <c r="F776" s="29"/>
      <c r="G776" s="30"/>
      <c r="H776" s="31"/>
    </row>
    <row r="777" spans="1:8" ht="23.25" customHeight="1" thickBot="1">
      <c r="A777" s="88" t="s">
        <v>3</v>
      </c>
      <c r="B777" s="32"/>
      <c r="C777" s="112" t="s">
        <v>50</v>
      </c>
      <c r="D777" s="113"/>
      <c r="E777" s="113"/>
      <c r="F777" s="33"/>
      <c r="G777" s="34"/>
      <c r="H777" s="44"/>
    </row>
    <row r="778" spans="1:8" s="5" customFormat="1" ht="102.75" thickBot="1">
      <c r="A778" s="14" t="s">
        <v>4</v>
      </c>
      <c r="B778" s="91" t="s">
        <v>5</v>
      </c>
      <c r="C778" s="91" t="s">
        <v>6</v>
      </c>
      <c r="D778" s="114" t="s">
        <v>7</v>
      </c>
      <c r="E778" s="114" t="s">
        <v>8</v>
      </c>
      <c r="F778" s="114" t="s">
        <v>9</v>
      </c>
      <c r="G778" s="91" t="s">
        <v>10</v>
      </c>
      <c r="H778" s="92" t="s">
        <v>11</v>
      </c>
    </row>
    <row r="779" spans="1:8" s="4" customFormat="1" ht="12.75">
      <c r="A779" s="178">
        <v>1</v>
      </c>
      <c r="B779" s="181" t="s">
        <v>141</v>
      </c>
      <c r="C779" s="35" t="s">
        <v>12</v>
      </c>
      <c r="D779" s="116">
        <f aca="true" t="shared" si="56" ref="D779:F782">D783+D807</f>
        <v>0</v>
      </c>
      <c r="E779" s="116">
        <f t="shared" si="56"/>
        <v>0</v>
      </c>
      <c r="F779" s="116">
        <f t="shared" si="56"/>
        <v>0</v>
      </c>
      <c r="G779" s="164">
        <f>SUM(F779:F782)/SUM(D779:D782)</f>
        <v>0.4732708097713726</v>
      </c>
      <c r="H779" s="167"/>
    </row>
    <row r="780" spans="1:8" s="4" customFormat="1" ht="12.75">
      <c r="A780" s="179"/>
      <c r="B780" s="182"/>
      <c r="C780" s="37" t="s">
        <v>13</v>
      </c>
      <c r="D780" s="38">
        <f t="shared" si="56"/>
        <v>0</v>
      </c>
      <c r="E780" s="38">
        <f t="shared" si="56"/>
        <v>0</v>
      </c>
      <c r="F780" s="38">
        <f t="shared" si="56"/>
        <v>0</v>
      </c>
      <c r="G780" s="165"/>
      <c r="H780" s="168"/>
    </row>
    <row r="781" spans="1:8" s="4" customFormat="1" ht="12.75">
      <c r="A781" s="179"/>
      <c r="B781" s="182"/>
      <c r="C781" s="37" t="s">
        <v>14</v>
      </c>
      <c r="D781" s="38">
        <f t="shared" si="56"/>
        <v>55783.770000000004</v>
      </c>
      <c r="E781" s="38">
        <f t="shared" si="56"/>
        <v>26400.83</v>
      </c>
      <c r="F781" s="38">
        <f t="shared" si="56"/>
        <v>26400.83</v>
      </c>
      <c r="G781" s="165"/>
      <c r="H781" s="168"/>
    </row>
    <row r="782" spans="1:8" s="4" customFormat="1" ht="13.5" thickBot="1">
      <c r="A782" s="180"/>
      <c r="B782" s="183"/>
      <c r="C782" s="39" t="s">
        <v>15</v>
      </c>
      <c r="D782" s="40">
        <f t="shared" si="56"/>
        <v>0</v>
      </c>
      <c r="E782" s="40">
        <f t="shared" si="56"/>
        <v>0</v>
      </c>
      <c r="F782" s="40">
        <f t="shared" si="56"/>
        <v>0</v>
      </c>
      <c r="G782" s="166"/>
      <c r="H782" s="169"/>
    </row>
    <row r="783" spans="1:8" s="4" customFormat="1" ht="12.75">
      <c r="A783" s="178" t="s">
        <v>16</v>
      </c>
      <c r="B783" s="181" t="s">
        <v>142</v>
      </c>
      <c r="C783" s="35" t="s">
        <v>12</v>
      </c>
      <c r="D783" s="45">
        <f aca="true" t="shared" si="57" ref="D783:F784">D787+D791+D795+D799</f>
        <v>0</v>
      </c>
      <c r="E783" s="45">
        <f t="shared" si="57"/>
        <v>0</v>
      </c>
      <c r="F783" s="45">
        <f t="shared" si="57"/>
        <v>0</v>
      </c>
      <c r="G783" s="164">
        <f>SUM(F783:F786)/SUM(D783:D786)</f>
        <v>0.2659955438991216</v>
      </c>
      <c r="H783" s="167"/>
    </row>
    <row r="784" spans="1:8" s="4" customFormat="1" ht="12.75">
      <c r="A784" s="179"/>
      <c r="B784" s="182"/>
      <c r="C784" s="37" t="s">
        <v>13</v>
      </c>
      <c r="D784" s="38">
        <f t="shared" si="57"/>
        <v>0</v>
      </c>
      <c r="E784" s="38">
        <f t="shared" si="57"/>
        <v>0</v>
      </c>
      <c r="F784" s="38">
        <f t="shared" si="57"/>
        <v>0</v>
      </c>
      <c r="G784" s="165"/>
      <c r="H784" s="168"/>
    </row>
    <row r="785" spans="1:8" s="4" customFormat="1" ht="12.75">
      <c r="A785" s="179"/>
      <c r="B785" s="182"/>
      <c r="C785" s="37" t="s">
        <v>14</v>
      </c>
      <c r="D785" s="38">
        <f>D789+D793+D797+D801+D805</f>
        <v>26960.79</v>
      </c>
      <c r="E785" s="38">
        <f>E789+E793+E797+E801+E805</f>
        <v>7171.45</v>
      </c>
      <c r="F785" s="38">
        <f>F789+F793+F797+F801+F805</f>
        <v>7171.45</v>
      </c>
      <c r="G785" s="165"/>
      <c r="H785" s="168"/>
    </row>
    <row r="786" spans="1:8" s="4" customFormat="1" ht="13.5" thickBot="1">
      <c r="A786" s="180"/>
      <c r="B786" s="183"/>
      <c r="C786" s="39" t="s">
        <v>15</v>
      </c>
      <c r="D786" s="117">
        <f>D790+D794+D798+D802</f>
        <v>0</v>
      </c>
      <c r="E786" s="117">
        <f>E790+E794+E798+E802</f>
        <v>0</v>
      </c>
      <c r="F786" s="117">
        <f>F790+F794+F798+F802</f>
        <v>0</v>
      </c>
      <c r="G786" s="166"/>
      <c r="H786" s="169"/>
    </row>
    <row r="787" spans="1:8" s="5" customFormat="1" ht="12.75" customHeight="1">
      <c r="A787" s="155" t="s">
        <v>17</v>
      </c>
      <c r="B787" s="158" t="s">
        <v>143</v>
      </c>
      <c r="C787" s="16" t="s">
        <v>12</v>
      </c>
      <c r="D787" s="17">
        <v>0</v>
      </c>
      <c r="E787" s="17">
        <v>0</v>
      </c>
      <c r="F787" s="17">
        <v>0</v>
      </c>
      <c r="G787" s="173">
        <f>SUM(F787:F790)/SUM(D787:D790)</f>
        <v>0</v>
      </c>
      <c r="H787" s="170"/>
    </row>
    <row r="788" spans="1:8" s="5" customFormat="1" ht="12.75">
      <c r="A788" s="156"/>
      <c r="B788" s="159"/>
      <c r="C788" s="18" t="s">
        <v>13</v>
      </c>
      <c r="D788" s="19">
        <v>0</v>
      </c>
      <c r="E788" s="19">
        <v>0</v>
      </c>
      <c r="F788" s="19">
        <v>0</v>
      </c>
      <c r="G788" s="174"/>
      <c r="H788" s="171"/>
    </row>
    <row r="789" spans="1:8" s="5" customFormat="1" ht="12.75">
      <c r="A789" s="156"/>
      <c r="B789" s="159"/>
      <c r="C789" s="18" t="s">
        <v>14</v>
      </c>
      <c r="D789" s="19">
        <v>13973.03</v>
      </c>
      <c r="E789" s="19">
        <v>0</v>
      </c>
      <c r="F789" s="19">
        <v>0</v>
      </c>
      <c r="G789" s="174"/>
      <c r="H789" s="171"/>
    </row>
    <row r="790" spans="1:8" s="5" customFormat="1" ht="13.5" thickBot="1">
      <c r="A790" s="157"/>
      <c r="B790" s="160"/>
      <c r="C790" s="20" t="s">
        <v>15</v>
      </c>
      <c r="D790" s="21">
        <v>0</v>
      </c>
      <c r="E790" s="21">
        <v>0</v>
      </c>
      <c r="F790" s="21">
        <v>0</v>
      </c>
      <c r="G790" s="175"/>
      <c r="H790" s="172"/>
    </row>
    <row r="791" spans="1:8" s="5" customFormat="1" ht="24" customHeight="1">
      <c r="A791" s="155" t="s">
        <v>19</v>
      </c>
      <c r="B791" s="158" t="s">
        <v>144</v>
      </c>
      <c r="C791" s="16" t="s">
        <v>12</v>
      </c>
      <c r="D791" s="17">
        <v>0</v>
      </c>
      <c r="E791" s="17">
        <v>0</v>
      </c>
      <c r="F791" s="17">
        <v>0</v>
      </c>
      <c r="G791" s="173">
        <f>SUM(F791:F794)/SUM(D791:D794)</f>
        <v>0.33865340395539756</v>
      </c>
      <c r="H791" s="170"/>
    </row>
    <row r="792" spans="1:8" s="5" customFormat="1" ht="21.75" customHeight="1">
      <c r="A792" s="156"/>
      <c r="B792" s="159"/>
      <c r="C792" s="18" t="s">
        <v>13</v>
      </c>
      <c r="D792" s="19">
        <v>0</v>
      </c>
      <c r="E792" s="19">
        <v>0</v>
      </c>
      <c r="F792" s="19">
        <v>0</v>
      </c>
      <c r="G792" s="174"/>
      <c r="H792" s="171"/>
    </row>
    <row r="793" spans="1:8" s="5" customFormat="1" ht="19.5" customHeight="1">
      <c r="A793" s="156"/>
      <c r="B793" s="159"/>
      <c r="C793" s="18" t="s">
        <v>14</v>
      </c>
      <c r="D793" s="19">
        <v>2135.31</v>
      </c>
      <c r="E793" s="19">
        <v>723.13</v>
      </c>
      <c r="F793" s="19">
        <v>723.13</v>
      </c>
      <c r="G793" s="174"/>
      <c r="H793" s="171"/>
    </row>
    <row r="794" spans="1:8" s="5" customFormat="1" ht="29.25" customHeight="1" thickBot="1">
      <c r="A794" s="157"/>
      <c r="B794" s="160"/>
      <c r="C794" s="20" t="s">
        <v>15</v>
      </c>
      <c r="D794" s="21">
        <v>0</v>
      </c>
      <c r="E794" s="21">
        <v>0</v>
      </c>
      <c r="F794" s="21">
        <v>0</v>
      </c>
      <c r="G794" s="175"/>
      <c r="H794" s="172"/>
    </row>
    <row r="795" spans="1:8" s="5" customFormat="1" ht="32.25" customHeight="1">
      <c r="A795" s="155" t="s">
        <v>20</v>
      </c>
      <c r="B795" s="158" t="s">
        <v>145</v>
      </c>
      <c r="C795" s="16" t="s">
        <v>12</v>
      </c>
      <c r="D795" s="17">
        <v>0</v>
      </c>
      <c r="E795" s="17">
        <v>0</v>
      </c>
      <c r="F795" s="17">
        <v>0</v>
      </c>
      <c r="G795" s="173">
        <f>SUM(F795:F798)/SUM(D795:D798)</f>
        <v>0.8765478205053393</v>
      </c>
      <c r="H795" s="170"/>
    </row>
    <row r="796" spans="1:8" s="5" customFormat="1" ht="22.5" customHeight="1">
      <c r="A796" s="156"/>
      <c r="B796" s="159"/>
      <c r="C796" s="18" t="s">
        <v>13</v>
      </c>
      <c r="D796" s="19">
        <v>0</v>
      </c>
      <c r="E796" s="19">
        <v>0</v>
      </c>
      <c r="F796" s="19">
        <v>0</v>
      </c>
      <c r="G796" s="174"/>
      <c r="H796" s="171"/>
    </row>
    <row r="797" spans="1:8" s="5" customFormat="1" ht="24.75" customHeight="1">
      <c r="A797" s="156"/>
      <c r="B797" s="159"/>
      <c r="C797" s="18" t="s">
        <v>14</v>
      </c>
      <c r="D797" s="19">
        <v>5997.95</v>
      </c>
      <c r="E797" s="19">
        <v>5257.49</v>
      </c>
      <c r="F797" s="19">
        <v>5257.49</v>
      </c>
      <c r="G797" s="174"/>
      <c r="H797" s="171"/>
    </row>
    <row r="798" spans="1:8" s="5" customFormat="1" ht="41.25" customHeight="1" thickBot="1">
      <c r="A798" s="157"/>
      <c r="B798" s="160"/>
      <c r="C798" s="20" t="s">
        <v>15</v>
      </c>
      <c r="D798" s="21">
        <v>0</v>
      </c>
      <c r="E798" s="21">
        <v>0</v>
      </c>
      <c r="F798" s="21">
        <v>0</v>
      </c>
      <c r="G798" s="175"/>
      <c r="H798" s="172"/>
    </row>
    <row r="799" spans="1:8" s="5" customFormat="1" ht="12.75" customHeight="1">
      <c r="A799" s="155" t="s">
        <v>21</v>
      </c>
      <c r="B799" s="158" t="s">
        <v>146</v>
      </c>
      <c r="C799" s="16" t="s">
        <v>12</v>
      </c>
      <c r="D799" s="17">
        <v>0</v>
      </c>
      <c r="E799" s="17">
        <v>0</v>
      </c>
      <c r="F799" s="17">
        <v>0</v>
      </c>
      <c r="G799" s="173">
        <f>SUM(F799:F802)/SUM(D799:D802)</f>
        <v>0.7499968509491239</v>
      </c>
      <c r="H799" s="170"/>
    </row>
    <row r="800" spans="1:8" s="5" customFormat="1" ht="12.75">
      <c r="A800" s="156"/>
      <c r="B800" s="159"/>
      <c r="C800" s="18" t="s">
        <v>13</v>
      </c>
      <c r="D800" s="19">
        <v>0</v>
      </c>
      <c r="E800" s="19">
        <v>0</v>
      </c>
      <c r="F800" s="19">
        <v>0</v>
      </c>
      <c r="G800" s="174"/>
      <c r="H800" s="171"/>
    </row>
    <row r="801" spans="1:8" s="5" customFormat="1" ht="12.75">
      <c r="A801" s="156"/>
      <c r="B801" s="159"/>
      <c r="C801" s="18" t="s">
        <v>14</v>
      </c>
      <c r="D801" s="19">
        <v>1587.78</v>
      </c>
      <c r="E801" s="19">
        <v>1190.83</v>
      </c>
      <c r="F801" s="19">
        <v>1190.83</v>
      </c>
      <c r="G801" s="174"/>
      <c r="H801" s="171"/>
    </row>
    <row r="802" spans="1:8" s="5" customFormat="1" ht="13.5" thickBot="1">
      <c r="A802" s="157"/>
      <c r="B802" s="160"/>
      <c r="C802" s="20" t="s">
        <v>15</v>
      </c>
      <c r="D802" s="21">
        <v>0</v>
      </c>
      <c r="E802" s="21">
        <v>0</v>
      </c>
      <c r="F802" s="21">
        <v>0</v>
      </c>
      <c r="G802" s="174"/>
      <c r="H802" s="172"/>
    </row>
    <row r="803" spans="1:8" s="5" customFormat="1" ht="12.75" customHeight="1">
      <c r="A803" s="155" t="s">
        <v>22</v>
      </c>
      <c r="B803" s="158" t="s">
        <v>277</v>
      </c>
      <c r="C803" s="16" t="s">
        <v>12</v>
      </c>
      <c r="D803" s="17">
        <v>0</v>
      </c>
      <c r="E803" s="17">
        <v>0</v>
      </c>
      <c r="F803" s="17">
        <v>0</v>
      </c>
      <c r="G803" s="173">
        <f>SUM(F803:F806)/SUM(D803:D806)</f>
        <v>0</v>
      </c>
      <c r="H803" s="170"/>
    </row>
    <row r="804" spans="1:8" s="5" customFormat="1" ht="12.75">
      <c r="A804" s="156"/>
      <c r="B804" s="159"/>
      <c r="C804" s="18" t="s">
        <v>13</v>
      </c>
      <c r="D804" s="19">
        <v>0</v>
      </c>
      <c r="E804" s="19">
        <v>0</v>
      </c>
      <c r="F804" s="19">
        <v>0</v>
      </c>
      <c r="G804" s="174"/>
      <c r="H804" s="171"/>
    </row>
    <row r="805" spans="1:8" s="5" customFormat="1" ht="12.75">
      <c r="A805" s="156"/>
      <c r="B805" s="159"/>
      <c r="C805" s="18" t="s">
        <v>14</v>
      </c>
      <c r="D805" s="19">
        <v>3266.72</v>
      </c>
      <c r="E805" s="19">
        <v>0</v>
      </c>
      <c r="F805" s="19">
        <v>0</v>
      </c>
      <c r="G805" s="174"/>
      <c r="H805" s="171"/>
    </row>
    <row r="806" spans="1:8" s="5" customFormat="1" ht="13.5" thickBot="1">
      <c r="A806" s="157"/>
      <c r="B806" s="160"/>
      <c r="C806" s="20" t="s">
        <v>15</v>
      </c>
      <c r="D806" s="21">
        <v>0</v>
      </c>
      <c r="E806" s="21">
        <v>0</v>
      </c>
      <c r="F806" s="21">
        <v>0</v>
      </c>
      <c r="G806" s="174"/>
      <c r="H806" s="172"/>
    </row>
    <row r="807" spans="1:9" s="4" customFormat="1" ht="12.75">
      <c r="A807" s="178" t="s">
        <v>23</v>
      </c>
      <c r="B807" s="181" t="s">
        <v>147</v>
      </c>
      <c r="C807" s="35" t="s">
        <v>12</v>
      </c>
      <c r="D807" s="116">
        <f aca="true" t="shared" si="58" ref="D807:F809">D811</f>
        <v>0</v>
      </c>
      <c r="E807" s="116">
        <f t="shared" si="58"/>
        <v>0</v>
      </c>
      <c r="F807" s="116">
        <f t="shared" si="58"/>
        <v>0</v>
      </c>
      <c r="G807" s="285">
        <f>SUM(F807:F810)/SUM(D807:D810)</f>
        <v>0.6671544718831988</v>
      </c>
      <c r="H807" s="288"/>
      <c r="I807" s="80"/>
    </row>
    <row r="808" spans="1:9" s="4" customFormat="1" ht="12.75">
      <c r="A808" s="179"/>
      <c r="B808" s="182"/>
      <c r="C808" s="37" t="s">
        <v>13</v>
      </c>
      <c r="D808" s="38">
        <f t="shared" si="58"/>
        <v>0</v>
      </c>
      <c r="E808" s="38">
        <f t="shared" si="58"/>
        <v>0</v>
      </c>
      <c r="F808" s="38">
        <f t="shared" si="58"/>
        <v>0</v>
      </c>
      <c r="G808" s="286"/>
      <c r="H808" s="289"/>
      <c r="I808" s="80"/>
    </row>
    <row r="809" spans="1:9" s="4" customFormat="1" ht="12.75">
      <c r="A809" s="179"/>
      <c r="B809" s="182"/>
      <c r="C809" s="37" t="s">
        <v>14</v>
      </c>
      <c r="D809" s="38">
        <f>D813</f>
        <v>28822.98</v>
      </c>
      <c r="E809" s="38">
        <f t="shared" si="58"/>
        <v>19229.38</v>
      </c>
      <c r="F809" s="38">
        <f t="shared" si="58"/>
        <v>19229.38</v>
      </c>
      <c r="G809" s="286"/>
      <c r="H809" s="289"/>
      <c r="I809" s="80"/>
    </row>
    <row r="810" spans="1:9" s="4" customFormat="1" ht="13.5" thickBot="1">
      <c r="A810" s="180"/>
      <c r="B810" s="183"/>
      <c r="C810" s="39" t="s">
        <v>15</v>
      </c>
      <c r="D810" s="40">
        <f>D814</f>
        <v>0</v>
      </c>
      <c r="E810" s="40">
        <f>E814</f>
        <v>0</v>
      </c>
      <c r="F810" s="40">
        <f>F814</f>
        <v>0</v>
      </c>
      <c r="G810" s="287"/>
      <c r="H810" s="290"/>
      <c r="I810" s="80"/>
    </row>
    <row r="811" spans="1:8" ht="18.75" customHeight="1">
      <c r="A811" s="156" t="s">
        <v>24</v>
      </c>
      <c r="B811" s="159" t="s">
        <v>148</v>
      </c>
      <c r="C811" s="46" t="s">
        <v>12</v>
      </c>
      <c r="D811" s="47">
        <v>0</v>
      </c>
      <c r="E811" s="47">
        <v>0</v>
      </c>
      <c r="F811" s="47">
        <v>0</v>
      </c>
      <c r="G811" s="174">
        <f>SUM(F811:F814)/SUM(D811:D814)</f>
        <v>0.6671544718831988</v>
      </c>
      <c r="H811" s="170"/>
    </row>
    <row r="812" spans="1:8" ht="20.25" customHeight="1">
      <c r="A812" s="156"/>
      <c r="B812" s="159"/>
      <c r="C812" s="18" t="s">
        <v>13</v>
      </c>
      <c r="D812" s="19">
        <v>0</v>
      </c>
      <c r="E812" s="19">
        <v>0</v>
      </c>
      <c r="F812" s="19">
        <v>0</v>
      </c>
      <c r="G812" s="174"/>
      <c r="H812" s="171"/>
    </row>
    <row r="813" spans="1:8" ht="18" customHeight="1">
      <c r="A813" s="156"/>
      <c r="B813" s="159"/>
      <c r="C813" s="18" t="s">
        <v>14</v>
      </c>
      <c r="D813" s="19">
        <v>28822.98</v>
      </c>
      <c r="E813" s="19">
        <v>19229.38</v>
      </c>
      <c r="F813" s="19">
        <v>19229.38</v>
      </c>
      <c r="G813" s="174"/>
      <c r="H813" s="171"/>
    </row>
    <row r="814" spans="1:8" ht="15.75" customHeight="1" thickBot="1">
      <c r="A814" s="157"/>
      <c r="B814" s="160"/>
      <c r="C814" s="20" t="s">
        <v>15</v>
      </c>
      <c r="D814" s="21">
        <v>0</v>
      </c>
      <c r="E814" s="21">
        <v>0</v>
      </c>
      <c r="F814" s="21">
        <v>0</v>
      </c>
      <c r="G814" s="175"/>
      <c r="H814" s="172"/>
    </row>
    <row r="815" spans="1:8" ht="12.75">
      <c r="A815" s="210" t="s">
        <v>25</v>
      </c>
      <c r="B815" s="234" t="s">
        <v>18</v>
      </c>
      <c r="C815" s="96" t="s">
        <v>12</v>
      </c>
      <c r="D815" s="115">
        <f aca="true" t="shared" si="59" ref="D815:F817">D779</f>
        <v>0</v>
      </c>
      <c r="E815" s="115">
        <f t="shared" si="59"/>
        <v>0</v>
      </c>
      <c r="F815" s="115">
        <f t="shared" si="59"/>
        <v>0</v>
      </c>
      <c r="G815" s="143">
        <f>SUM(F815:F818)/SUM(D815:D818)</f>
        <v>0.4732708097713726</v>
      </c>
      <c r="H815" s="234"/>
    </row>
    <row r="816" spans="1:8" ht="12.75">
      <c r="A816" s="211"/>
      <c r="B816" s="235"/>
      <c r="C816" s="98" t="s">
        <v>13</v>
      </c>
      <c r="D816" s="95">
        <f t="shared" si="59"/>
        <v>0</v>
      </c>
      <c r="E816" s="95">
        <f t="shared" si="59"/>
        <v>0</v>
      </c>
      <c r="F816" s="95">
        <f t="shared" si="59"/>
        <v>0</v>
      </c>
      <c r="G816" s="144"/>
      <c r="H816" s="235"/>
    </row>
    <row r="817" spans="1:8" ht="12.75">
      <c r="A817" s="211"/>
      <c r="B817" s="235"/>
      <c r="C817" s="98" t="s">
        <v>14</v>
      </c>
      <c r="D817" s="95">
        <f t="shared" si="59"/>
        <v>55783.770000000004</v>
      </c>
      <c r="E817" s="95">
        <f t="shared" si="59"/>
        <v>26400.83</v>
      </c>
      <c r="F817" s="95">
        <f t="shared" si="59"/>
        <v>26400.83</v>
      </c>
      <c r="G817" s="144"/>
      <c r="H817" s="235"/>
    </row>
    <row r="818" spans="1:8" ht="12.75">
      <c r="A818" s="211"/>
      <c r="B818" s="235"/>
      <c r="C818" s="110" t="s">
        <v>15</v>
      </c>
      <c r="D818" s="118">
        <f>D782</f>
        <v>0</v>
      </c>
      <c r="E818" s="118">
        <f>E782</f>
        <v>0</v>
      </c>
      <c r="F818" s="118">
        <f>F782</f>
        <v>0</v>
      </c>
      <c r="G818" s="144"/>
      <c r="H818" s="235"/>
    </row>
    <row r="819" spans="1:8" ht="13.5" thickBot="1">
      <c r="A819" s="212"/>
      <c r="B819" s="236"/>
      <c r="C819" s="99" t="s">
        <v>53</v>
      </c>
      <c r="D819" s="100">
        <f>SUM(D815:D818)</f>
        <v>55783.770000000004</v>
      </c>
      <c r="E819" s="100">
        <f>SUM(E815:E818)</f>
        <v>26400.83</v>
      </c>
      <c r="F819" s="100">
        <f>SUM(F815:F818)</f>
        <v>26400.83</v>
      </c>
      <c r="G819" s="145"/>
      <c r="H819" s="236"/>
    </row>
    <row r="820" spans="1:8" ht="21.75" customHeight="1">
      <c r="A820" s="204"/>
      <c r="B820" s="201" t="s">
        <v>49</v>
      </c>
      <c r="C820" s="9" t="s">
        <v>12</v>
      </c>
      <c r="D820" s="10">
        <f aca="true" t="shared" si="60" ref="D820:F822">D45+D315+D396+D481+D538+D583+D656+D701+D770+D815</f>
        <v>0</v>
      </c>
      <c r="E820" s="10">
        <f t="shared" si="60"/>
        <v>0</v>
      </c>
      <c r="F820" s="10">
        <f t="shared" si="60"/>
        <v>0</v>
      </c>
      <c r="G820" s="198">
        <f>SUM(F820:F823)/SUM(D820:D823)</f>
        <v>0.659810388812953</v>
      </c>
      <c r="H820" s="201"/>
    </row>
    <row r="821" spans="1:8" ht="14.25">
      <c r="A821" s="205"/>
      <c r="B821" s="202"/>
      <c r="C821" s="11" t="s">
        <v>13</v>
      </c>
      <c r="D821" s="12">
        <f t="shared" si="60"/>
        <v>1045839.5700000001</v>
      </c>
      <c r="E821" s="12">
        <f t="shared" si="60"/>
        <v>710837.88</v>
      </c>
      <c r="F821" s="12">
        <f t="shared" si="60"/>
        <v>706004.27</v>
      </c>
      <c r="G821" s="199"/>
      <c r="H821" s="202"/>
    </row>
    <row r="822" spans="1:8" ht="14.25">
      <c r="A822" s="205"/>
      <c r="B822" s="202"/>
      <c r="C822" s="11" t="s">
        <v>14</v>
      </c>
      <c r="D822" s="12">
        <f t="shared" si="60"/>
        <v>865038.8500000001</v>
      </c>
      <c r="E822" s="12">
        <f t="shared" si="60"/>
        <v>555604.05</v>
      </c>
      <c r="F822" s="12">
        <f t="shared" si="60"/>
        <v>554854.4500000001</v>
      </c>
      <c r="G822" s="199"/>
      <c r="H822" s="202"/>
    </row>
    <row r="823" spans="1:8" ht="28.5">
      <c r="A823" s="205"/>
      <c r="B823" s="202"/>
      <c r="C823" s="78" t="s">
        <v>275</v>
      </c>
      <c r="D823" s="79">
        <f>D586</f>
        <v>1873.7</v>
      </c>
      <c r="E823" s="79">
        <f>E586</f>
        <v>1195</v>
      </c>
      <c r="F823" s="79">
        <f>F586</f>
        <v>1195</v>
      </c>
      <c r="G823" s="199"/>
      <c r="H823" s="202"/>
    </row>
    <row r="824" spans="1:8" ht="13.5" thickBot="1">
      <c r="A824" s="206"/>
      <c r="B824" s="203"/>
      <c r="C824" s="42" t="s">
        <v>53</v>
      </c>
      <c r="D824" s="43">
        <f>SUM(D820:D823)</f>
        <v>1912752.12</v>
      </c>
      <c r="E824" s="43">
        <f>SUM(E820:E823)</f>
        <v>1267636.9300000002</v>
      </c>
      <c r="F824" s="43">
        <f>SUM(F820:F823)</f>
        <v>1262053.7200000002</v>
      </c>
      <c r="G824" s="200"/>
      <c r="H824" s="203"/>
    </row>
    <row r="825" spans="3:6" s="7" customFormat="1" ht="15.75">
      <c r="C825" s="1"/>
      <c r="D825" s="6"/>
      <c r="E825" s="6"/>
      <c r="F825" s="6"/>
    </row>
    <row r="826" spans="3:6" ht="15.75">
      <c r="C826" s="7"/>
      <c r="D826" s="7"/>
      <c r="E826" s="7"/>
      <c r="F826" s="7"/>
    </row>
  </sheetData>
  <sheetProtection/>
  <mergeCells count="765">
    <mergeCell ref="B815:B819"/>
    <mergeCell ref="G815:G819"/>
    <mergeCell ref="H815:H819"/>
    <mergeCell ref="A770:A774"/>
    <mergeCell ref="B770:B774"/>
    <mergeCell ref="G770:G774"/>
    <mergeCell ref="H770:H774"/>
    <mergeCell ref="A803:A806"/>
    <mergeCell ref="B803:B806"/>
    <mergeCell ref="G803:G806"/>
    <mergeCell ref="H640:H643"/>
    <mergeCell ref="A530:A533"/>
    <mergeCell ref="B530:B533"/>
    <mergeCell ref="G530:G533"/>
    <mergeCell ref="H530:H533"/>
    <mergeCell ref="G656:G660"/>
    <mergeCell ref="H656:H660"/>
    <mergeCell ref="A656:A660"/>
    <mergeCell ref="B656:B660"/>
    <mergeCell ref="A575:A578"/>
    <mergeCell ref="A579:A582"/>
    <mergeCell ref="B579:B582"/>
    <mergeCell ref="G579:G582"/>
    <mergeCell ref="H579:H582"/>
    <mergeCell ref="A583:A587"/>
    <mergeCell ref="B583:B587"/>
    <mergeCell ref="G583:G587"/>
    <mergeCell ref="H583:H587"/>
    <mergeCell ref="G575:G578"/>
    <mergeCell ref="H575:H578"/>
    <mergeCell ref="A571:A574"/>
    <mergeCell ref="B571:B574"/>
    <mergeCell ref="G571:G574"/>
    <mergeCell ref="H571:H574"/>
    <mergeCell ref="B575:B578"/>
    <mergeCell ref="A526:A529"/>
    <mergeCell ref="G526:G529"/>
    <mergeCell ref="H526:H529"/>
    <mergeCell ref="A551:A554"/>
    <mergeCell ref="G551:G554"/>
    <mergeCell ref="H551:H554"/>
    <mergeCell ref="G547:G550"/>
    <mergeCell ref="B551:B554"/>
    <mergeCell ref="A538:A542"/>
    <mergeCell ref="B538:B542"/>
    <mergeCell ref="H620:H623"/>
    <mergeCell ref="A632:A635"/>
    <mergeCell ref="B632:B635"/>
    <mergeCell ref="G632:G635"/>
    <mergeCell ref="H632:H635"/>
    <mergeCell ref="A624:A627"/>
    <mergeCell ref="B624:B627"/>
    <mergeCell ref="H624:H627"/>
    <mergeCell ref="H628:H631"/>
    <mergeCell ref="H644:H647"/>
    <mergeCell ref="A648:A651"/>
    <mergeCell ref="B648:B651"/>
    <mergeCell ref="G648:G651"/>
    <mergeCell ref="H648:H651"/>
    <mergeCell ref="A604:A607"/>
    <mergeCell ref="A636:A639"/>
    <mergeCell ref="B636:B639"/>
    <mergeCell ref="G636:G639"/>
    <mergeCell ref="H636:H639"/>
    <mergeCell ref="H652:H655"/>
    <mergeCell ref="A534:A537"/>
    <mergeCell ref="B534:B537"/>
    <mergeCell ref="G534:G537"/>
    <mergeCell ref="H534:H537"/>
    <mergeCell ref="G559:G562"/>
    <mergeCell ref="H559:H562"/>
    <mergeCell ref="A644:A647"/>
    <mergeCell ref="B644:B647"/>
    <mergeCell ref="G644:G647"/>
    <mergeCell ref="A311:A314"/>
    <mergeCell ref="B311:B314"/>
    <mergeCell ref="G311:G314"/>
    <mergeCell ref="H311:H314"/>
    <mergeCell ref="C775:H775"/>
    <mergeCell ref="C401:H401"/>
    <mergeCell ref="A382:H383"/>
    <mergeCell ref="A506:A509"/>
    <mergeCell ref="B506:B509"/>
    <mergeCell ref="G506:G509"/>
    <mergeCell ref="A303:A306"/>
    <mergeCell ref="B303:B306"/>
    <mergeCell ref="G303:G306"/>
    <mergeCell ref="H303:H306"/>
    <mergeCell ref="A307:A310"/>
    <mergeCell ref="B307:B310"/>
    <mergeCell ref="G307:G310"/>
    <mergeCell ref="H307:H310"/>
    <mergeCell ref="A295:A298"/>
    <mergeCell ref="B295:B298"/>
    <mergeCell ref="G295:G298"/>
    <mergeCell ref="H295:H298"/>
    <mergeCell ref="A299:A302"/>
    <mergeCell ref="B299:B302"/>
    <mergeCell ref="G299:G302"/>
    <mergeCell ref="H299:H302"/>
    <mergeCell ref="A287:A290"/>
    <mergeCell ref="B287:B290"/>
    <mergeCell ref="G287:G290"/>
    <mergeCell ref="H287:H290"/>
    <mergeCell ref="A291:A294"/>
    <mergeCell ref="B291:B294"/>
    <mergeCell ref="G291:G294"/>
    <mergeCell ref="H291:H294"/>
    <mergeCell ref="A279:A282"/>
    <mergeCell ref="B279:B282"/>
    <mergeCell ref="G279:G282"/>
    <mergeCell ref="H279:H282"/>
    <mergeCell ref="A283:A286"/>
    <mergeCell ref="B283:B286"/>
    <mergeCell ref="G283:G286"/>
    <mergeCell ref="H283:H286"/>
    <mergeCell ref="A271:A274"/>
    <mergeCell ref="B271:B274"/>
    <mergeCell ref="G271:G274"/>
    <mergeCell ref="H271:H274"/>
    <mergeCell ref="A275:A278"/>
    <mergeCell ref="B275:B278"/>
    <mergeCell ref="G275:G278"/>
    <mergeCell ref="H275:H278"/>
    <mergeCell ref="A263:A266"/>
    <mergeCell ref="B263:B266"/>
    <mergeCell ref="G263:G266"/>
    <mergeCell ref="H263:H266"/>
    <mergeCell ref="A267:A270"/>
    <mergeCell ref="B267:B270"/>
    <mergeCell ref="G267:G270"/>
    <mergeCell ref="H267:H270"/>
    <mergeCell ref="A255:A258"/>
    <mergeCell ref="B255:B258"/>
    <mergeCell ref="G255:G258"/>
    <mergeCell ref="H255:H258"/>
    <mergeCell ref="A259:A262"/>
    <mergeCell ref="B259:B262"/>
    <mergeCell ref="G259:G262"/>
    <mergeCell ref="H259:H262"/>
    <mergeCell ref="A247:A250"/>
    <mergeCell ref="B247:B250"/>
    <mergeCell ref="G247:G250"/>
    <mergeCell ref="H247:H250"/>
    <mergeCell ref="A251:A254"/>
    <mergeCell ref="B251:B254"/>
    <mergeCell ref="G251:G254"/>
    <mergeCell ref="H251:H254"/>
    <mergeCell ref="A239:A242"/>
    <mergeCell ref="B239:B242"/>
    <mergeCell ref="G239:G242"/>
    <mergeCell ref="H239:H242"/>
    <mergeCell ref="A243:A246"/>
    <mergeCell ref="B243:B246"/>
    <mergeCell ref="G243:G246"/>
    <mergeCell ref="H243:H246"/>
    <mergeCell ref="H223:H226"/>
    <mergeCell ref="B231:B234"/>
    <mergeCell ref="G231:G234"/>
    <mergeCell ref="H231:H234"/>
    <mergeCell ref="A235:A238"/>
    <mergeCell ref="B235:B238"/>
    <mergeCell ref="G235:G238"/>
    <mergeCell ref="H235:H238"/>
    <mergeCell ref="A231:A234"/>
    <mergeCell ref="G191:G194"/>
    <mergeCell ref="B183:B186"/>
    <mergeCell ref="G183:G186"/>
    <mergeCell ref="B227:B230"/>
    <mergeCell ref="H227:H230"/>
    <mergeCell ref="A223:A226"/>
    <mergeCell ref="A227:A230"/>
    <mergeCell ref="G223:G226"/>
    <mergeCell ref="G227:G230"/>
    <mergeCell ref="B223:B226"/>
    <mergeCell ref="B652:B655"/>
    <mergeCell ref="A640:A643"/>
    <mergeCell ref="B640:B643"/>
    <mergeCell ref="B84:B88"/>
    <mergeCell ref="G84:G88"/>
    <mergeCell ref="H84:H88"/>
    <mergeCell ref="G199:G202"/>
    <mergeCell ref="H199:H202"/>
    <mergeCell ref="H191:H194"/>
    <mergeCell ref="B191:B194"/>
    <mergeCell ref="B608:B611"/>
    <mergeCell ref="A612:A615"/>
    <mergeCell ref="B612:B615"/>
    <mergeCell ref="A628:A631"/>
    <mergeCell ref="B628:B631"/>
    <mergeCell ref="A616:A619"/>
    <mergeCell ref="B616:B619"/>
    <mergeCell ref="A620:A623"/>
    <mergeCell ref="B620:B623"/>
    <mergeCell ref="A29:A32"/>
    <mergeCell ref="B29:B32"/>
    <mergeCell ref="G29:G32"/>
    <mergeCell ref="H29:H32"/>
    <mergeCell ref="A33:A36"/>
    <mergeCell ref="B33:B36"/>
    <mergeCell ref="G33:G36"/>
    <mergeCell ref="H33:H36"/>
    <mergeCell ref="A37:A40"/>
    <mergeCell ref="B37:B40"/>
    <mergeCell ref="G37:G40"/>
    <mergeCell ref="H37:H40"/>
    <mergeCell ref="A41:A44"/>
    <mergeCell ref="B41:B44"/>
    <mergeCell ref="G41:G44"/>
    <mergeCell ref="H41:H44"/>
    <mergeCell ref="B219:B222"/>
    <mergeCell ref="G219:G222"/>
    <mergeCell ref="H219:H222"/>
    <mergeCell ref="B211:B214"/>
    <mergeCell ref="G211:G214"/>
    <mergeCell ref="H211:H214"/>
    <mergeCell ref="H215:H218"/>
    <mergeCell ref="B215:B218"/>
    <mergeCell ref="G215:G218"/>
    <mergeCell ref="G207:G210"/>
    <mergeCell ref="H207:H210"/>
    <mergeCell ref="B195:B198"/>
    <mergeCell ref="G195:G198"/>
    <mergeCell ref="H195:H198"/>
    <mergeCell ref="B199:B202"/>
    <mergeCell ref="G203:G206"/>
    <mergeCell ref="H203:H206"/>
    <mergeCell ref="B203:B206"/>
    <mergeCell ref="B207:B210"/>
    <mergeCell ref="H183:H186"/>
    <mergeCell ref="B187:B190"/>
    <mergeCell ref="G187:G190"/>
    <mergeCell ref="H187:H190"/>
    <mergeCell ref="B175:B178"/>
    <mergeCell ref="G175:G178"/>
    <mergeCell ref="H175:H178"/>
    <mergeCell ref="B179:B182"/>
    <mergeCell ref="G179:G182"/>
    <mergeCell ref="H179:H182"/>
    <mergeCell ref="B171:B174"/>
    <mergeCell ref="G171:G174"/>
    <mergeCell ref="H171:H174"/>
    <mergeCell ref="H163:H166"/>
    <mergeCell ref="B167:B170"/>
    <mergeCell ref="G167:G170"/>
    <mergeCell ref="H167:H170"/>
    <mergeCell ref="G163:G166"/>
    <mergeCell ref="B135:B138"/>
    <mergeCell ref="G131:G134"/>
    <mergeCell ref="B155:B158"/>
    <mergeCell ref="G155:G158"/>
    <mergeCell ref="H155:H158"/>
    <mergeCell ref="B159:B162"/>
    <mergeCell ref="G159:G162"/>
    <mergeCell ref="H159:H162"/>
    <mergeCell ref="H143:H146"/>
    <mergeCell ref="B147:B150"/>
    <mergeCell ref="G147:G150"/>
    <mergeCell ref="H147:H150"/>
    <mergeCell ref="B151:B154"/>
    <mergeCell ref="G151:G154"/>
    <mergeCell ref="H151:H154"/>
    <mergeCell ref="B139:B142"/>
    <mergeCell ref="G139:G142"/>
    <mergeCell ref="H139:H142"/>
    <mergeCell ref="H498:H501"/>
    <mergeCell ref="C661:H661"/>
    <mergeCell ref="A514:A517"/>
    <mergeCell ref="B514:B517"/>
    <mergeCell ref="A518:A521"/>
    <mergeCell ref="B518:B521"/>
    <mergeCell ref="A498:A501"/>
    <mergeCell ref="B498:B501"/>
    <mergeCell ref="A600:A603"/>
    <mergeCell ref="B600:B603"/>
    <mergeCell ref="C543:H543"/>
    <mergeCell ref="G677:G680"/>
    <mergeCell ref="H677:H680"/>
    <mergeCell ref="A592:A595"/>
    <mergeCell ref="B592:B595"/>
    <mergeCell ref="A596:A599"/>
    <mergeCell ref="B596:B599"/>
    <mergeCell ref="B547:B550"/>
    <mergeCell ref="A652:A655"/>
    <mergeCell ref="B604:B607"/>
    <mergeCell ref="B526:B529"/>
    <mergeCell ref="A315:A319"/>
    <mergeCell ref="B315:B319"/>
    <mergeCell ref="A510:A513"/>
    <mergeCell ref="B510:B513"/>
    <mergeCell ref="G510:G513"/>
    <mergeCell ref="G498:G501"/>
    <mergeCell ref="A481:A485"/>
    <mergeCell ref="B481:B485"/>
    <mergeCell ref="G481:G485"/>
    <mergeCell ref="B118:B122"/>
    <mergeCell ref="G118:G122"/>
    <mergeCell ref="H135:H138"/>
    <mergeCell ref="B123:B126"/>
    <mergeCell ref="G123:G126"/>
    <mergeCell ref="H123:H126"/>
    <mergeCell ref="H127:H130"/>
    <mergeCell ref="H131:H134"/>
    <mergeCell ref="B131:B134"/>
    <mergeCell ref="B127:B130"/>
    <mergeCell ref="G114:G117"/>
    <mergeCell ref="H114:H117"/>
    <mergeCell ref="A490:A493"/>
    <mergeCell ref="B114:B117"/>
    <mergeCell ref="H510:H513"/>
    <mergeCell ref="G490:G493"/>
    <mergeCell ref="H490:H493"/>
    <mergeCell ref="A502:A505"/>
    <mergeCell ref="B502:B505"/>
    <mergeCell ref="A114:A117"/>
    <mergeCell ref="H109:H113"/>
    <mergeCell ref="G109:G113"/>
    <mergeCell ref="A109:A113"/>
    <mergeCell ref="B109:B113"/>
    <mergeCell ref="A104:A108"/>
    <mergeCell ref="B104:B108"/>
    <mergeCell ref="H104:H108"/>
    <mergeCell ref="G104:G108"/>
    <mergeCell ref="B94:B98"/>
    <mergeCell ref="A99:A103"/>
    <mergeCell ref="B99:B103"/>
    <mergeCell ref="G99:G103"/>
    <mergeCell ref="H99:H103"/>
    <mergeCell ref="A79:A83"/>
    <mergeCell ref="B79:B83"/>
    <mergeCell ref="G79:G83"/>
    <mergeCell ref="H79:H83"/>
    <mergeCell ref="B89:B93"/>
    <mergeCell ref="B59:B63"/>
    <mergeCell ref="A59:A63"/>
    <mergeCell ref="A74:A78"/>
    <mergeCell ref="B74:B78"/>
    <mergeCell ref="G74:G78"/>
    <mergeCell ref="H74:H78"/>
    <mergeCell ref="A69:A73"/>
    <mergeCell ref="A64:A68"/>
    <mergeCell ref="A807:A810"/>
    <mergeCell ref="B807:B810"/>
    <mergeCell ref="G807:G810"/>
    <mergeCell ref="H807:H810"/>
    <mergeCell ref="G799:G802"/>
    <mergeCell ref="H799:H802"/>
    <mergeCell ref="H803:H806"/>
    <mergeCell ref="B795:B798"/>
    <mergeCell ref="G795:G798"/>
    <mergeCell ref="H795:H798"/>
    <mergeCell ref="A799:A802"/>
    <mergeCell ref="B799:B802"/>
    <mergeCell ref="A1:H1"/>
    <mergeCell ref="A2:H2"/>
    <mergeCell ref="A787:A790"/>
    <mergeCell ref="B787:B790"/>
    <mergeCell ref="G64:G68"/>
    <mergeCell ref="H787:H790"/>
    <mergeCell ref="A791:A794"/>
    <mergeCell ref="B791:B794"/>
    <mergeCell ref="G791:G794"/>
    <mergeCell ref="H791:H794"/>
    <mergeCell ref="A811:A814"/>
    <mergeCell ref="B811:B814"/>
    <mergeCell ref="G811:G814"/>
    <mergeCell ref="H811:H814"/>
    <mergeCell ref="A795:A798"/>
    <mergeCell ref="A681:A684"/>
    <mergeCell ref="B681:B684"/>
    <mergeCell ref="G681:G684"/>
    <mergeCell ref="B555:B558"/>
    <mergeCell ref="G555:G558"/>
    <mergeCell ref="G787:G790"/>
    <mergeCell ref="A555:A558"/>
    <mergeCell ref="A677:A680"/>
    <mergeCell ref="B677:B680"/>
    <mergeCell ref="A608:A611"/>
    <mergeCell ref="H409:H412"/>
    <mergeCell ref="H417:H420"/>
    <mergeCell ref="G457:G460"/>
    <mergeCell ref="G518:G521"/>
    <mergeCell ref="A522:A525"/>
    <mergeCell ref="B522:B525"/>
    <mergeCell ref="G522:G525"/>
    <mergeCell ref="A457:A460"/>
    <mergeCell ref="H506:H509"/>
    <mergeCell ref="H481:H485"/>
    <mergeCell ref="G127:G130"/>
    <mergeCell ref="B143:B146"/>
    <mergeCell ref="G143:G146"/>
    <mergeCell ref="G409:G412"/>
    <mergeCell ref="G502:G505"/>
    <mergeCell ref="G514:G517"/>
    <mergeCell ref="G135:G138"/>
    <mergeCell ref="G315:G319"/>
    <mergeCell ref="B417:B420"/>
    <mergeCell ref="G417:G420"/>
    <mergeCell ref="A701:A705"/>
    <mergeCell ref="B701:B705"/>
    <mergeCell ref="G701:G705"/>
    <mergeCell ref="H701:H705"/>
    <mergeCell ref="A693:A696"/>
    <mergeCell ref="B693:B696"/>
    <mergeCell ref="A697:A700"/>
    <mergeCell ref="B697:B700"/>
    <mergeCell ref="G697:G700"/>
    <mergeCell ref="H697:H700"/>
    <mergeCell ref="C5:H5"/>
    <mergeCell ref="A9:A12"/>
    <mergeCell ref="B9:B12"/>
    <mergeCell ref="G9:G12"/>
    <mergeCell ref="H9:H12"/>
    <mergeCell ref="A5:B5"/>
    <mergeCell ref="A13:A16"/>
    <mergeCell ref="B13:B16"/>
    <mergeCell ref="G13:G16"/>
    <mergeCell ref="H13:H16"/>
    <mergeCell ref="A17:A20"/>
    <mergeCell ref="B17:B20"/>
    <mergeCell ref="G17:G20"/>
    <mergeCell ref="H17:H20"/>
    <mergeCell ref="A21:A24"/>
    <mergeCell ref="B21:B24"/>
    <mergeCell ref="G21:G24"/>
    <mergeCell ref="H21:H24"/>
    <mergeCell ref="A25:A28"/>
    <mergeCell ref="B25:B28"/>
    <mergeCell ref="G25:G28"/>
    <mergeCell ref="H25:H28"/>
    <mergeCell ref="B457:B460"/>
    <mergeCell ref="A364:A367"/>
    <mergeCell ref="B364:B367"/>
    <mergeCell ref="A368:H369"/>
    <mergeCell ref="H118:H122"/>
    <mergeCell ref="G324:G327"/>
    <mergeCell ref="H324:H327"/>
    <mergeCell ref="A332:A335"/>
    <mergeCell ref="B332:B335"/>
    <mergeCell ref="A191:A194"/>
    <mergeCell ref="H469:H472"/>
    <mergeCell ref="A473:A476"/>
    <mergeCell ref="B473:B476"/>
    <mergeCell ref="G473:G476"/>
    <mergeCell ref="H473:H476"/>
    <mergeCell ref="B465:B468"/>
    <mergeCell ref="G469:G472"/>
    <mergeCell ref="H457:H460"/>
    <mergeCell ref="A465:A468"/>
    <mergeCell ref="G465:G468"/>
    <mergeCell ref="H465:H468"/>
    <mergeCell ref="A494:A497"/>
    <mergeCell ref="B494:B497"/>
    <mergeCell ref="G494:G497"/>
    <mergeCell ref="H494:H497"/>
    <mergeCell ref="B490:B493"/>
    <mergeCell ref="C486:H486"/>
    <mergeCell ref="G563:G566"/>
    <mergeCell ref="H563:H566"/>
    <mergeCell ref="A559:A562"/>
    <mergeCell ref="B673:B676"/>
    <mergeCell ref="H689:H692"/>
    <mergeCell ref="G673:G676"/>
    <mergeCell ref="H673:H676"/>
    <mergeCell ref="A673:A676"/>
    <mergeCell ref="A669:A672"/>
    <mergeCell ref="H681:H684"/>
    <mergeCell ref="A567:A570"/>
    <mergeCell ref="A199:A202"/>
    <mergeCell ref="A175:A178"/>
    <mergeCell ref="A211:A214"/>
    <mergeCell ref="A203:A206"/>
    <mergeCell ref="A340:A343"/>
    <mergeCell ref="A563:A566"/>
    <mergeCell ref="A421:A424"/>
    <mergeCell ref="A215:A218"/>
    <mergeCell ref="A417:A420"/>
    <mergeCell ref="A685:A688"/>
    <mergeCell ref="B685:B688"/>
    <mergeCell ref="G685:G688"/>
    <mergeCell ref="H685:H688"/>
    <mergeCell ref="A689:A692"/>
    <mergeCell ref="B689:B692"/>
    <mergeCell ref="G689:G692"/>
    <mergeCell ref="A715:A718"/>
    <mergeCell ref="B715:B718"/>
    <mergeCell ref="G715:G718"/>
    <mergeCell ref="H715:H718"/>
    <mergeCell ref="A710:A714"/>
    <mergeCell ref="B710:B714"/>
    <mergeCell ref="G710:G714"/>
    <mergeCell ref="H710:H714"/>
    <mergeCell ref="A719:A722"/>
    <mergeCell ref="B719:B722"/>
    <mergeCell ref="G719:G722"/>
    <mergeCell ref="H719:H722"/>
    <mergeCell ref="A727:A731"/>
    <mergeCell ref="B727:B731"/>
    <mergeCell ref="G727:G731"/>
    <mergeCell ref="H727:H731"/>
    <mergeCell ref="G723:G726"/>
    <mergeCell ref="H723:H726"/>
    <mergeCell ref="A732:A735"/>
    <mergeCell ref="B732:B735"/>
    <mergeCell ref="G732:G735"/>
    <mergeCell ref="H732:H735"/>
    <mergeCell ref="A736:A739"/>
    <mergeCell ref="B736:B739"/>
    <mergeCell ref="G736:G739"/>
    <mergeCell ref="H736:H739"/>
    <mergeCell ref="H757:H761"/>
    <mergeCell ref="A740:A744"/>
    <mergeCell ref="B745:B748"/>
    <mergeCell ref="G740:G744"/>
    <mergeCell ref="H740:H744"/>
    <mergeCell ref="A753:A756"/>
    <mergeCell ref="B753:B756"/>
    <mergeCell ref="G745:G748"/>
    <mergeCell ref="H745:H748"/>
    <mergeCell ref="A783:A786"/>
    <mergeCell ref="B783:B786"/>
    <mergeCell ref="G783:G786"/>
    <mergeCell ref="H783:H786"/>
    <mergeCell ref="B766:B769"/>
    <mergeCell ref="H766:H769"/>
    <mergeCell ref="A779:A782"/>
    <mergeCell ref="B779:B782"/>
    <mergeCell ref="G779:G782"/>
    <mergeCell ref="H779:H782"/>
    <mergeCell ref="C50:H50"/>
    <mergeCell ref="G352:G355"/>
    <mergeCell ref="H352:H355"/>
    <mergeCell ref="C706:H706"/>
    <mergeCell ref="H59:H63"/>
    <mergeCell ref="G328:G331"/>
    <mergeCell ref="H328:H331"/>
    <mergeCell ref="G356:G359"/>
    <mergeCell ref="G693:G696"/>
    <mergeCell ref="H693:H696"/>
    <mergeCell ref="A89:A93"/>
    <mergeCell ref="A749:A752"/>
    <mergeCell ref="B749:B752"/>
    <mergeCell ref="G749:G752"/>
    <mergeCell ref="A762:A765"/>
    <mergeCell ref="B762:B765"/>
    <mergeCell ref="G762:G765"/>
    <mergeCell ref="A757:A761"/>
    <mergeCell ref="B757:B761"/>
    <mergeCell ref="G757:G761"/>
    <mergeCell ref="B563:B566"/>
    <mergeCell ref="A469:A472"/>
    <mergeCell ref="B469:B472"/>
    <mergeCell ref="A155:A158"/>
    <mergeCell ref="B559:B562"/>
    <mergeCell ref="A547:A550"/>
    <mergeCell ref="A167:A170"/>
    <mergeCell ref="A179:A182"/>
    <mergeCell ref="A219:A222"/>
    <mergeCell ref="B421:B424"/>
    <mergeCell ref="A118:A122"/>
    <mergeCell ref="A50:B50"/>
    <mergeCell ref="A766:A769"/>
    <mergeCell ref="G766:G769"/>
    <mergeCell ref="B740:B744"/>
    <mergeCell ref="A745:A748"/>
    <mergeCell ref="A171:A174"/>
    <mergeCell ref="A159:A162"/>
    <mergeCell ref="A84:A88"/>
    <mergeCell ref="B567:B570"/>
    <mergeCell ref="A127:A130"/>
    <mergeCell ref="A135:A138"/>
    <mergeCell ref="A139:A142"/>
    <mergeCell ref="A131:A134"/>
    <mergeCell ref="A183:A186"/>
    <mergeCell ref="A143:A146"/>
    <mergeCell ref="A151:A154"/>
    <mergeCell ref="A163:A166"/>
    <mergeCell ref="B163:B166"/>
    <mergeCell ref="A147:A150"/>
    <mergeCell ref="A336:A339"/>
    <mergeCell ref="A94:A98"/>
    <mergeCell ref="A187:A190"/>
    <mergeCell ref="A207:A210"/>
    <mergeCell ref="A195:A198"/>
    <mergeCell ref="A123:A126"/>
    <mergeCell ref="H315:H319"/>
    <mergeCell ref="G332:G335"/>
    <mergeCell ref="A328:A331"/>
    <mergeCell ref="B328:B331"/>
    <mergeCell ref="H332:H335"/>
    <mergeCell ref="C320:H320"/>
    <mergeCell ref="A324:A327"/>
    <mergeCell ref="B324:B327"/>
    <mergeCell ref="B348:B351"/>
    <mergeCell ref="G348:G351"/>
    <mergeCell ref="H348:H351"/>
    <mergeCell ref="B336:B339"/>
    <mergeCell ref="G336:G339"/>
    <mergeCell ref="H336:H339"/>
    <mergeCell ref="G340:G343"/>
    <mergeCell ref="H340:H343"/>
    <mergeCell ref="B340:B343"/>
    <mergeCell ref="A352:A355"/>
    <mergeCell ref="B352:B355"/>
    <mergeCell ref="A356:A359"/>
    <mergeCell ref="B356:B359"/>
    <mergeCell ref="H356:H359"/>
    <mergeCell ref="A344:A347"/>
    <mergeCell ref="B344:B347"/>
    <mergeCell ref="G344:G347"/>
    <mergeCell ref="H344:H347"/>
    <mergeCell ref="A348:A351"/>
    <mergeCell ref="A370:A373"/>
    <mergeCell ref="B370:B373"/>
    <mergeCell ref="G370:G373"/>
    <mergeCell ref="H370:H373"/>
    <mergeCell ref="H360:H363"/>
    <mergeCell ref="G360:G363"/>
    <mergeCell ref="G364:G367"/>
    <mergeCell ref="H364:H367"/>
    <mergeCell ref="A360:A363"/>
    <mergeCell ref="B360:B363"/>
    <mergeCell ref="A374:A377"/>
    <mergeCell ref="B374:B377"/>
    <mergeCell ref="G374:G377"/>
    <mergeCell ref="H374:H377"/>
    <mergeCell ref="A378:A381"/>
    <mergeCell ref="B378:B381"/>
    <mergeCell ref="G378:G381"/>
    <mergeCell ref="H378:H381"/>
    <mergeCell ref="H762:H765"/>
    <mergeCell ref="H749:H752"/>
    <mergeCell ref="A384:A387"/>
    <mergeCell ref="B384:B387"/>
    <mergeCell ref="G384:G387"/>
    <mergeCell ref="H384:H387"/>
    <mergeCell ref="A388:A391"/>
    <mergeCell ref="B388:B391"/>
    <mergeCell ref="G388:G391"/>
    <mergeCell ref="H388:H391"/>
    <mergeCell ref="A392:A395"/>
    <mergeCell ref="B392:B395"/>
    <mergeCell ref="G392:G395"/>
    <mergeCell ref="H392:H395"/>
    <mergeCell ref="A396:A400"/>
    <mergeCell ref="B396:B400"/>
    <mergeCell ref="G396:G400"/>
    <mergeCell ref="H396:H400"/>
    <mergeCell ref="A413:A416"/>
    <mergeCell ref="B413:B416"/>
    <mergeCell ref="G413:G416"/>
    <mergeCell ref="H413:H416"/>
    <mergeCell ref="A405:A408"/>
    <mergeCell ref="B405:B408"/>
    <mergeCell ref="G405:G408"/>
    <mergeCell ref="H405:H408"/>
    <mergeCell ref="A409:A412"/>
    <mergeCell ref="B409:B412"/>
    <mergeCell ref="B669:B672"/>
    <mergeCell ref="G669:G672"/>
    <mergeCell ref="H669:H672"/>
    <mergeCell ref="A665:A668"/>
    <mergeCell ref="B665:B668"/>
    <mergeCell ref="G665:G668"/>
    <mergeCell ref="H665:H668"/>
    <mergeCell ref="H433:H436"/>
    <mergeCell ref="A425:A428"/>
    <mergeCell ref="B425:B428"/>
    <mergeCell ref="G425:G428"/>
    <mergeCell ref="H425:H428"/>
    <mergeCell ref="G421:G424"/>
    <mergeCell ref="H421:H424"/>
    <mergeCell ref="B441:B444"/>
    <mergeCell ref="G441:G444"/>
    <mergeCell ref="H441:H444"/>
    <mergeCell ref="A429:A432"/>
    <mergeCell ref="B429:B432"/>
    <mergeCell ref="G429:G432"/>
    <mergeCell ref="H429:H432"/>
    <mergeCell ref="A433:A436"/>
    <mergeCell ref="B433:B436"/>
    <mergeCell ref="G433:G436"/>
    <mergeCell ref="H445:H448"/>
    <mergeCell ref="A449:A452"/>
    <mergeCell ref="B449:B452"/>
    <mergeCell ref="G449:G452"/>
    <mergeCell ref="H449:H452"/>
    <mergeCell ref="A437:A440"/>
    <mergeCell ref="B437:B440"/>
    <mergeCell ref="G437:G440"/>
    <mergeCell ref="H437:H440"/>
    <mergeCell ref="A441:A444"/>
    <mergeCell ref="H567:H570"/>
    <mergeCell ref="C588:H588"/>
    <mergeCell ref="G567:G570"/>
    <mergeCell ref="H555:H558"/>
    <mergeCell ref="H477:H480"/>
    <mergeCell ref="H518:H521"/>
    <mergeCell ref="H502:H505"/>
    <mergeCell ref="H514:H517"/>
    <mergeCell ref="H522:H525"/>
    <mergeCell ref="H547:H550"/>
    <mergeCell ref="G612:G615"/>
    <mergeCell ref="G616:G619"/>
    <mergeCell ref="G620:G623"/>
    <mergeCell ref="G624:G627"/>
    <mergeCell ref="G628:G631"/>
    <mergeCell ref="G652:G655"/>
    <mergeCell ref="G640:G643"/>
    <mergeCell ref="H596:H599"/>
    <mergeCell ref="G600:G603"/>
    <mergeCell ref="G604:G607"/>
    <mergeCell ref="H600:H603"/>
    <mergeCell ref="H604:H607"/>
    <mergeCell ref="G592:G595"/>
    <mergeCell ref="G820:G824"/>
    <mergeCell ref="H820:H824"/>
    <mergeCell ref="A820:A824"/>
    <mergeCell ref="B820:B824"/>
    <mergeCell ref="H608:H611"/>
    <mergeCell ref="A723:A726"/>
    <mergeCell ref="B723:B726"/>
    <mergeCell ref="A815:A819"/>
    <mergeCell ref="H616:H619"/>
    <mergeCell ref="G608:G611"/>
    <mergeCell ref="A54:A58"/>
    <mergeCell ref="B54:B58"/>
    <mergeCell ref="G54:G58"/>
    <mergeCell ref="H54:H58"/>
    <mergeCell ref="G69:G73"/>
    <mergeCell ref="H69:H73"/>
    <mergeCell ref="B69:B73"/>
    <mergeCell ref="G59:G63"/>
    <mergeCell ref="B64:B68"/>
    <mergeCell ref="H64:H68"/>
    <mergeCell ref="G753:G756"/>
    <mergeCell ref="H753:H756"/>
    <mergeCell ref="A401:B401"/>
    <mergeCell ref="A461:A464"/>
    <mergeCell ref="B461:B464"/>
    <mergeCell ref="G461:G464"/>
    <mergeCell ref="H461:H464"/>
    <mergeCell ref="H612:H615"/>
    <mergeCell ref="H592:H595"/>
    <mergeCell ref="G596:G599"/>
    <mergeCell ref="H89:H93"/>
    <mergeCell ref="G94:G98"/>
    <mergeCell ref="H94:H98"/>
    <mergeCell ref="A453:A456"/>
    <mergeCell ref="B453:B456"/>
    <mergeCell ref="G453:G456"/>
    <mergeCell ref="H453:H456"/>
    <mergeCell ref="A445:A448"/>
    <mergeCell ref="B445:B448"/>
    <mergeCell ref="G445:G448"/>
    <mergeCell ref="G538:G542"/>
    <mergeCell ref="H538:H542"/>
    <mergeCell ref="A45:A49"/>
    <mergeCell ref="B45:B49"/>
    <mergeCell ref="G45:G49"/>
    <mergeCell ref="H45:H49"/>
    <mergeCell ref="A477:A480"/>
    <mergeCell ref="B477:B480"/>
    <mergeCell ref="G477:G480"/>
    <mergeCell ref="G89:G93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Платонова Л.Е.</cp:lastModifiedBy>
  <cp:lastPrinted>2020-04-14T05:35:59Z</cp:lastPrinted>
  <dcterms:created xsi:type="dcterms:W3CDTF">2014-06-20T10:24:20Z</dcterms:created>
  <dcterms:modified xsi:type="dcterms:W3CDTF">2023-10-17T06:56:59Z</dcterms:modified>
  <cp:category/>
  <cp:version/>
  <cp:contentType/>
  <cp:contentStatus/>
</cp:coreProperties>
</file>